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65401" windowWidth="24795" windowHeight="13290" activeTab="0"/>
  </bookViews>
  <sheets>
    <sheet name="Test Results (RAW)" sheetId="1" r:id="rId1"/>
    <sheet name="New Style Summary" sheetId="2" r:id="rId2"/>
    <sheet name="Old Style Summary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<sst xmlns="http://schemas.openxmlformats.org/spreadsheetml/2006/main" count="291" uniqueCount="152">
  <si>
    <t>MAPLE</t>
  </si>
  <si>
    <t>MATLAB</t>
  </si>
  <si>
    <t>Mathematica</t>
  </si>
  <si>
    <t>Photoshop</t>
  </si>
  <si>
    <t>ACDSee</t>
  </si>
  <si>
    <t>Paint.NET</t>
  </si>
  <si>
    <t>PaintShop Pro</t>
  </si>
  <si>
    <t>Visual Studio</t>
  </si>
  <si>
    <t>ViewPerf</t>
  </si>
  <si>
    <t>Audio</t>
  </si>
  <si>
    <t>DivX</t>
  </si>
  <si>
    <t>x264</t>
  </si>
  <si>
    <t>XviD</t>
  </si>
  <si>
    <t>Canopus</t>
  </si>
  <si>
    <t>STALKER: Clear Sky</t>
  </si>
  <si>
    <t>Devil May Cry 4</t>
  </si>
  <si>
    <t>Far Cry 2</t>
  </si>
  <si>
    <t>Lost Planet</t>
  </si>
  <si>
    <t>Total</t>
  </si>
  <si>
    <t>Rendering</t>
  </si>
  <si>
    <t>Java</t>
  </si>
  <si>
    <t>Overall</t>
  </si>
  <si>
    <t>3ds max</t>
  </si>
  <si>
    <t>Graphics</t>
  </si>
  <si>
    <t>Maya</t>
  </si>
  <si>
    <t>GFX</t>
  </si>
  <si>
    <t>CPU</t>
  </si>
  <si>
    <t>Lightwave</t>
  </si>
  <si>
    <t>Interactive</t>
  </si>
  <si>
    <t>Multitasking</t>
  </si>
  <si>
    <t>I/O</t>
  </si>
  <si>
    <t>Catia</t>
  </si>
  <si>
    <t>Pro/ENGINEER</t>
  </si>
  <si>
    <t>SolidWorks</t>
  </si>
  <si>
    <t>UGS Teamcenter</t>
  </si>
  <si>
    <t>7-Zip</t>
  </si>
  <si>
    <t>WinRAR</t>
  </si>
  <si>
    <t>LAME MP3</t>
  </si>
  <si>
    <t>Apple Lossless</t>
  </si>
  <si>
    <t>FLAC</t>
  </si>
  <si>
    <t>Nero AAC</t>
  </si>
  <si>
    <t>Monkeys Audio</t>
  </si>
  <si>
    <t>OGG Vorbis</t>
  </si>
  <si>
    <t>Disk</t>
  </si>
  <si>
    <t>UGS NX</t>
  </si>
  <si>
    <t>Compiler</t>
  </si>
  <si>
    <t>Compress</t>
  </si>
  <si>
    <t>Crypto</t>
  </si>
  <si>
    <t>Derby</t>
  </si>
  <si>
    <t>MPEGAudio</t>
  </si>
  <si>
    <t>Scimark.large</t>
  </si>
  <si>
    <t>Scimark.small</t>
  </si>
  <si>
    <t>Serial</t>
  </si>
  <si>
    <t>Startup</t>
  </si>
  <si>
    <t>Sunflow</t>
  </si>
  <si>
    <t>XML</t>
  </si>
  <si>
    <t>Composite</t>
  </si>
  <si>
    <t>Internal</t>
  </si>
  <si>
    <t>MMA</t>
  </si>
  <si>
    <t>Matrix Calculation</t>
  </si>
  <si>
    <t>Matrix Functions</t>
  </si>
  <si>
    <t>Programmation</t>
  </si>
  <si>
    <t>Statistics</t>
  </si>
  <si>
    <t>PhotoImpact</t>
  </si>
  <si>
    <t>Blur</t>
  </si>
  <si>
    <t>Sharp</t>
  </si>
  <si>
    <t>Light</t>
  </si>
  <si>
    <t>Resize</t>
  </si>
  <si>
    <t>Rotate</t>
  </si>
  <si>
    <t>Convert</t>
  </si>
  <si>
    <t>Transform</t>
  </si>
  <si>
    <t>Filters</t>
  </si>
  <si>
    <t>HDPlay</t>
  </si>
  <si>
    <t>Software</t>
  </si>
  <si>
    <t>Hardware</t>
  </si>
  <si>
    <t>Mainconcept/VC-1</t>
  </si>
  <si>
    <t>Scene 1</t>
  </si>
  <si>
    <t>Scene 2</t>
  </si>
  <si>
    <t>Scene 3</t>
  </si>
  <si>
    <t>Scene 4</t>
  </si>
  <si>
    <t>GTA4</t>
  </si>
  <si>
    <t>Snow</t>
  </si>
  <si>
    <t>Cave</t>
  </si>
  <si>
    <t>Average</t>
  </si>
  <si>
    <t>Unreal Tournament 3</t>
  </si>
  <si>
    <t>Crysis: Warhead</t>
  </si>
  <si>
    <t>World in Conflict</t>
  </si>
  <si>
    <t>Intel Core 2 Quad Q9300</t>
  </si>
  <si>
    <t>голубой фон — чем больше результат, тем лучше</t>
  </si>
  <si>
    <t>зелёный фон — чем меньше результат, тем лучше</t>
  </si>
  <si>
    <t>Raster Graphics</t>
  </si>
  <si>
    <t>Data Compression</t>
  </si>
  <si>
    <t>Score</t>
  </si>
  <si>
    <t>VC-1</t>
  </si>
  <si>
    <t>Grand Theft Auto 4</t>
  </si>
  <si>
    <t>Overall Score</t>
  </si>
  <si>
    <t>3D Modeling</t>
  </si>
  <si>
    <t>CAD/CAM</t>
  </si>
  <si>
    <t>Compile</t>
  </si>
  <si>
    <t>Archivers</t>
  </si>
  <si>
    <t>Audio Encoding</t>
  </si>
  <si>
    <t>Video Encoding</t>
  </si>
  <si>
    <t>Games</t>
  </si>
  <si>
    <t>Science</t>
  </si>
  <si>
    <t>Interpretation (Java)</t>
  </si>
  <si>
    <t>Compilation (MSVC++)</t>
  </si>
  <si>
    <t>3D Visualisation</t>
  </si>
  <si>
    <t>Science &amp; Engineering Computation</t>
  </si>
  <si>
    <t>3D Games</t>
  </si>
  <si>
    <t>3D Rendering</t>
  </si>
  <si>
    <t>AMD Athlon II X2 250 (DDR2)</t>
  </si>
  <si>
    <t>AMD Athlon II X2 250 (DDR3)</t>
  </si>
  <si>
    <t>AMD Phenom II X2 550 (DDR2)</t>
  </si>
  <si>
    <t>AMD Phenom II X2 550 (DDR3)</t>
  </si>
  <si>
    <t>AMD Phenom II X4 925 (DDR2)</t>
  </si>
  <si>
    <t>AMD Phenom II X4 925 (DDR3)</t>
  </si>
  <si>
    <t>Intel Core 2 Duo E7400</t>
  </si>
  <si>
    <t>CONFIG</t>
  </si>
  <si>
    <t>RAM</t>
  </si>
  <si>
    <t>MB</t>
  </si>
  <si>
    <t>4 GB DDR2-800 5-5-5-15-2T unganged</t>
  </si>
  <si>
    <t>4 GB DDR2-1066 5-5-5-15-2T unganged</t>
  </si>
  <si>
    <t>4 GB DDR3-1066 7-7-7-20-1T unganged</t>
  </si>
  <si>
    <t>4 GB DDR3-1333 7-7-7-20-1T unganged</t>
  </si>
  <si>
    <t>4 GB DDR3-1333 8-8-8-24-1T unganged</t>
  </si>
  <si>
    <t>Intel Pentium  E5300</t>
  </si>
  <si>
    <t>Gigabyte MA770T-UD3P (AMD 770)</t>
  </si>
  <si>
    <t>ASUS M3A79-T Deluxe (790FX)</t>
  </si>
  <si>
    <t>MSI 790FX-GD70 (790FX)</t>
  </si>
  <si>
    <t xml:space="preserve">ASUS P5Q Deluxe (P45) </t>
  </si>
  <si>
    <t>ProCoder</t>
  </si>
  <si>
    <t>4 GB DDR2-800 5-5-5-15-2T</t>
  </si>
  <si>
    <t>4 GB DDR2-1066 5-5-5-15-2T</t>
  </si>
  <si>
    <t>Gigabyte MA790GP-DS4H (AMD 790GX)</t>
  </si>
  <si>
    <t>AMD Phenom II X3 720 (DDR2)</t>
  </si>
  <si>
    <t>AMD Phenom II X3 720 (DDR3)</t>
  </si>
  <si>
    <t>AMD Phenom II X4 805 (DDR2)</t>
  </si>
  <si>
    <t>AMD Phenom II X4 810 (DDR2)</t>
  </si>
  <si>
    <t>AMD Athlon X2 7850</t>
  </si>
  <si>
    <t>Gigabyte MA770-UD3 (AMD 770)</t>
  </si>
  <si>
    <t>AMD Phenom II X3 710 (DDR2)</t>
  </si>
  <si>
    <t>AMD Phenom II X4 810 (DDR3)</t>
  </si>
  <si>
    <t>AMD Phenom II X4 945 (DDR3)</t>
  </si>
  <si>
    <t>6 GB DDR3-1333 8-8-8-24-2T unganged</t>
  </si>
  <si>
    <t>AMD Phenom II X4 955 (DDR2)</t>
  </si>
  <si>
    <t>AMD Phenom II X4 955 (DDR3)</t>
  </si>
  <si>
    <t>Intel Core 2 Quad Q9550</t>
  </si>
  <si>
    <t>AMD Phenom II X4 905e (DDR2)</t>
  </si>
  <si>
    <t>Intel Core 2 Quad Q8200</t>
  </si>
  <si>
    <t>Intel Core 2 Quad Q8400</t>
  </si>
  <si>
    <t>AMD Phenom II X4 805 (DDR3)</t>
  </si>
  <si>
    <t>AMD Phenom II X3 705e (DDR2)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</si>
</sst>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400]h:mm:ss\ AM/PM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9" fontId="0" fillId="34" borderId="10" xfId="0" applyNumberFormat="1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tabSelected="1" zoomScalePageLayoutView="0" workbookViewId="0" topLeftCell="A122">
      <selection activeCell="Y119" sqref="Y1:Z16384"/>
    </sheetView>
  </sheetViews>
  <sheetFormatPr defaultColWidth="9.00390625" defaultRowHeight="12.75"/>
  <cols>
    <col min="1" max="1" width="24.625" style="1" bestFit="1" customWidth="1"/>
    <col min="2" max="2" width="15.375" style="2" customWidth="1"/>
    <col min="3" max="5" width="15.375" style="2" bestFit="1" customWidth="1"/>
    <col min="6" max="15" width="15.375" style="2" customWidth="1"/>
    <col min="16" max="17" width="15.375" style="2" bestFit="1" customWidth="1"/>
    <col min="18" max="24" width="15.375" style="2" customWidth="1"/>
    <col min="25" max="26" width="15.375" style="2" bestFit="1" customWidth="1"/>
    <col min="27" max="16384" width="9.125" style="1" customWidth="1"/>
  </cols>
  <sheetData>
    <row r="1" spans="2:26" ht="60">
      <c r="B1" s="15" t="s">
        <v>138</v>
      </c>
      <c r="C1" s="15" t="s">
        <v>110</v>
      </c>
      <c r="D1" s="15" t="s">
        <v>111</v>
      </c>
      <c r="E1" s="15" t="s">
        <v>112</v>
      </c>
      <c r="F1" s="15" t="s">
        <v>113</v>
      </c>
      <c r="G1" s="15" t="s">
        <v>151</v>
      </c>
      <c r="H1" s="15" t="s">
        <v>140</v>
      </c>
      <c r="I1" s="15" t="s">
        <v>134</v>
      </c>
      <c r="J1" s="15" t="s">
        <v>135</v>
      </c>
      <c r="K1" s="15" t="s">
        <v>136</v>
      </c>
      <c r="L1" s="15" t="s">
        <v>150</v>
      </c>
      <c r="M1" s="15" t="s">
        <v>137</v>
      </c>
      <c r="N1" s="15" t="s">
        <v>141</v>
      </c>
      <c r="O1" s="15" t="s">
        <v>147</v>
      </c>
      <c r="P1" s="15" t="s">
        <v>114</v>
      </c>
      <c r="Q1" s="15" t="s">
        <v>115</v>
      </c>
      <c r="R1" s="15" t="s">
        <v>142</v>
      </c>
      <c r="S1" s="15" t="s">
        <v>144</v>
      </c>
      <c r="T1" s="15" t="s">
        <v>145</v>
      </c>
      <c r="U1" s="15" t="s">
        <v>125</v>
      </c>
      <c r="V1" s="15" t="s">
        <v>116</v>
      </c>
      <c r="W1" s="15" t="s">
        <v>148</v>
      </c>
      <c r="X1" s="15" t="s">
        <v>149</v>
      </c>
      <c r="Y1" s="15" t="s">
        <v>87</v>
      </c>
      <c r="Z1" s="15" t="s">
        <v>146</v>
      </c>
    </row>
    <row r="2" spans="1:26" s="25" customFormat="1" ht="15.75">
      <c r="A2" s="22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s="3" customFormat="1" ht="12.75">
      <c r="A3" s="3" t="s">
        <v>23</v>
      </c>
      <c r="B3" s="4">
        <v>11.5</v>
      </c>
      <c r="C3" s="4">
        <v>12.09</v>
      </c>
      <c r="D3" s="4">
        <v>12.69</v>
      </c>
      <c r="E3" s="4">
        <v>12.78</v>
      </c>
      <c r="F3" s="4">
        <v>12.7</v>
      </c>
      <c r="G3" s="4">
        <v>11.14</v>
      </c>
      <c r="H3" s="4">
        <v>12.01</v>
      </c>
      <c r="I3" s="4">
        <v>11.98</v>
      </c>
      <c r="J3" s="4">
        <v>12.19</v>
      </c>
      <c r="K3" s="4">
        <v>11.34</v>
      </c>
      <c r="L3" s="4">
        <v>11.22</v>
      </c>
      <c r="M3" s="4">
        <v>11.33</v>
      </c>
      <c r="N3" s="4">
        <v>11.31</v>
      </c>
      <c r="O3" s="4">
        <v>11.02</v>
      </c>
      <c r="P3" s="4">
        <v>12.01</v>
      </c>
      <c r="Q3" s="4">
        <v>12.93</v>
      </c>
      <c r="R3" s="4">
        <v>13.63</v>
      </c>
      <c r="S3" s="4">
        <v>13.25</v>
      </c>
      <c r="T3" s="4">
        <v>14.15</v>
      </c>
      <c r="U3" s="4">
        <v>12.69</v>
      </c>
      <c r="V3" s="4">
        <v>13.95</v>
      </c>
      <c r="W3" s="4">
        <v>12.05</v>
      </c>
      <c r="X3" s="4">
        <v>13.38</v>
      </c>
      <c r="Y3" s="4">
        <v>12.65</v>
      </c>
      <c r="Z3" s="4">
        <v>14.3</v>
      </c>
    </row>
    <row r="4" spans="1:26" s="3" customFormat="1" ht="12.75">
      <c r="A4" s="3" t="s">
        <v>19</v>
      </c>
      <c r="B4" s="4">
        <v>6.62</v>
      </c>
      <c r="C4" s="4">
        <v>7.01</v>
      </c>
      <c r="D4" s="4">
        <v>6.06</v>
      </c>
      <c r="E4" s="4">
        <v>7.86</v>
      </c>
      <c r="F4" s="4">
        <v>7.9</v>
      </c>
      <c r="G4" s="4">
        <v>8.82</v>
      </c>
      <c r="H4" s="4">
        <v>9.76</v>
      </c>
      <c r="I4" s="4">
        <v>9.79</v>
      </c>
      <c r="J4" s="4">
        <v>9.86</v>
      </c>
      <c r="K4" s="4">
        <v>11.3</v>
      </c>
      <c r="L4" s="4">
        <v>11.01</v>
      </c>
      <c r="M4" s="4">
        <v>11.38</v>
      </c>
      <c r="N4" s="4">
        <v>11.38</v>
      </c>
      <c r="O4" s="4">
        <v>11.1</v>
      </c>
      <c r="P4" s="4">
        <v>12.3</v>
      </c>
      <c r="Q4" s="4">
        <v>12.38</v>
      </c>
      <c r="R4" s="4">
        <v>13.8</v>
      </c>
      <c r="S4" s="4">
        <v>13.8</v>
      </c>
      <c r="T4" s="4">
        <v>13.84</v>
      </c>
      <c r="U4" s="4">
        <v>6.06</v>
      </c>
      <c r="V4" s="4">
        <v>6.9</v>
      </c>
      <c r="W4" s="4">
        <v>9.38</v>
      </c>
      <c r="X4" s="4">
        <v>10.34</v>
      </c>
      <c r="Y4" s="4">
        <v>10.35</v>
      </c>
      <c r="Z4" s="4">
        <v>12.6</v>
      </c>
    </row>
    <row r="5" spans="1:26" s="3" customFormat="1" ht="12.75">
      <c r="A5" s="3" t="s">
        <v>21</v>
      </c>
      <c r="B5" s="4">
        <v>8.73</v>
      </c>
      <c r="C5" s="4">
        <v>9.21</v>
      </c>
      <c r="D5" s="4">
        <v>8.77</v>
      </c>
      <c r="E5" s="4">
        <v>10.03</v>
      </c>
      <c r="F5" s="4">
        <v>10.01</v>
      </c>
      <c r="G5" s="4">
        <v>9.91</v>
      </c>
      <c r="H5" s="4">
        <v>10.83</v>
      </c>
      <c r="I5" s="4">
        <v>10.83</v>
      </c>
      <c r="J5" s="4">
        <v>10.96</v>
      </c>
      <c r="K5" s="4">
        <v>11.32</v>
      </c>
      <c r="L5" s="4">
        <v>11.12</v>
      </c>
      <c r="M5" s="4">
        <v>11.35</v>
      </c>
      <c r="N5" s="4">
        <v>11.34</v>
      </c>
      <c r="O5" s="4">
        <v>11.06</v>
      </c>
      <c r="P5" s="4">
        <v>12.16</v>
      </c>
      <c r="Q5" s="4">
        <v>12.65</v>
      </c>
      <c r="R5" s="4">
        <v>13.71</v>
      </c>
      <c r="S5" s="4">
        <v>13.52220396237241</v>
      </c>
      <c r="T5" s="4">
        <v>13.99</v>
      </c>
      <c r="U5" s="4">
        <v>8.77</v>
      </c>
      <c r="V5" s="4">
        <v>9.87</v>
      </c>
      <c r="W5" s="4">
        <v>10.63</v>
      </c>
      <c r="X5" s="4">
        <v>11.76</v>
      </c>
      <c r="Y5" s="4">
        <v>11.44</v>
      </c>
      <c r="Z5" s="4">
        <v>13.42</v>
      </c>
    </row>
    <row r="7" spans="1:26" s="25" customFormat="1" ht="15.75">
      <c r="A7" s="22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11" customFormat="1" ht="12.75">
      <c r="A8" s="11" t="s">
        <v>28</v>
      </c>
      <c r="B8" s="10">
        <v>22.46</v>
      </c>
      <c r="C8" s="10">
        <v>21.92</v>
      </c>
      <c r="D8" s="10">
        <v>21.42</v>
      </c>
      <c r="E8" s="10">
        <v>19.53</v>
      </c>
      <c r="F8" s="10">
        <v>22.85</v>
      </c>
      <c r="G8" s="10">
        <v>21.72</v>
      </c>
      <c r="H8" s="10">
        <v>20.75</v>
      </c>
      <c r="I8" s="10">
        <v>21.14</v>
      </c>
      <c r="J8" s="10">
        <v>20.45</v>
      </c>
      <c r="K8" s="10">
        <v>22.06</v>
      </c>
      <c r="L8" s="10">
        <v>21.91</v>
      </c>
      <c r="M8" s="10">
        <v>21.29</v>
      </c>
      <c r="N8" s="10">
        <v>21.6</v>
      </c>
      <c r="O8" s="10">
        <v>22.15</v>
      </c>
      <c r="P8" s="10">
        <v>20.32</v>
      </c>
      <c r="Q8" s="10">
        <v>19.6</v>
      </c>
      <c r="R8" s="10">
        <v>18.62</v>
      </c>
      <c r="S8" s="10">
        <v>18.15</v>
      </c>
      <c r="T8" s="10">
        <v>17.34</v>
      </c>
      <c r="U8" s="10">
        <v>20.64</v>
      </c>
      <c r="V8" s="10">
        <v>18.44</v>
      </c>
      <c r="W8" s="10">
        <v>21.18</v>
      </c>
      <c r="X8" s="10">
        <v>18.66</v>
      </c>
      <c r="Y8" s="10">
        <v>19.44</v>
      </c>
      <c r="Z8" s="10">
        <v>16.76</v>
      </c>
    </row>
    <row r="9" spans="1:26" s="11" customFormat="1" ht="12.75">
      <c r="A9" s="11" t="s">
        <v>29</v>
      </c>
      <c r="B9" s="10">
        <v>51.89</v>
      </c>
      <c r="C9" s="10">
        <v>49.14</v>
      </c>
      <c r="D9" s="10">
        <v>47.53</v>
      </c>
      <c r="E9" s="10">
        <v>45.21</v>
      </c>
      <c r="F9" s="10">
        <v>50.14</v>
      </c>
      <c r="G9" s="10">
        <v>46.79</v>
      </c>
      <c r="H9" s="10">
        <v>42.61</v>
      </c>
      <c r="I9" s="10">
        <v>43.31</v>
      </c>
      <c r="J9" s="10">
        <v>41.86</v>
      </c>
      <c r="K9" s="10">
        <v>42.02</v>
      </c>
      <c r="L9" s="10">
        <v>41.24</v>
      </c>
      <c r="M9" s="10">
        <v>40.77</v>
      </c>
      <c r="N9" s="10">
        <v>41.38</v>
      </c>
      <c r="O9" s="10">
        <v>41.3</v>
      </c>
      <c r="P9" s="10">
        <v>38.51</v>
      </c>
      <c r="Q9" s="10">
        <v>37.8</v>
      </c>
      <c r="R9" s="10">
        <v>35.23</v>
      </c>
      <c r="S9" s="10">
        <v>34.39</v>
      </c>
      <c r="T9" s="10">
        <v>33.61</v>
      </c>
      <c r="U9" s="10">
        <v>49.11</v>
      </c>
      <c r="V9" s="10">
        <v>44.24</v>
      </c>
      <c r="W9" s="10">
        <v>40.99</v>
      </c>
      <c r="X9" s="10">
        <v>36.89</v>
      </c>
      <c r="Y9" s="10">
        <v>38.44</v>
      </c>
      <c r="Z9" s="10">
        <v>32.68</v>
      </c>
    </row>
    <row r="10" spans="1:26" s="11" customFormat="1" ht="12.75">
      <c r="A10" s="11" t="s">
        <v>19</v>
      </c>
      <c r="B10" s="10">
        <v>230.72</v>
      </c>
      <c r="C10" s="10">
        <v>211.75</v>
      </c>
      <c r="D10" s="10">
        <v>213.84</v>
      </c>
      <c r="E10" s="10">
        <v>202.26</v>
      </c>
      <c r="F10" s="10">
        <v>205.27</v>
      </c>
      <c r="G10" s="10">
        <v>168.94</v>
      </c>
      <c r="H10" s="10">
        <v>151.75</v>
      </c>
      <c r="I10" s="10">
        <v>154.31</v>
      </c>
      <c r="J10" s="10">
        <v>151.37</v>
      </c>
      <c r="K10" s="10">
        <v>126.57</v>
      </c>
      <c r="L10" s="10">
        <v>126.36</v>
      </c>
      <c r="M10" s="10">
        <v>124.75</v>
      </c>
      <c r="N10" s="10">
        <v>125.84</v>
      </c>
      <c r="O10" s="10">
        <v>129.38</v>
      </c>
      <c r="P10" s="10">
        <v>116.2</v>
      </c>
      <c r="Q10" s="10">
        <v>115.9</v>
      </c>
      <c r="R10" s="10">
        <v>103.19</v>
      </c>
      <c r="S10" s="10">
        <v>101.79</v>
      </c>
      <c r="T10" s="10">
        <v>101.43</v>
      </c>
      <c r="U10" s="10">
        <v>233.29</v>
      </c>
      <c r="V10" s="10">
        <v>212.79</v>
      </c>
      <c r="W10" s="10">
        <v>134.06</v>
      </c>
      <c r="X10" s="10">
        <v>117.2</v>
      </c>
      <c r="Y10" s="10">
        <v>124.5</v>
      </c>
      <c r="Z10" s="10">
        <v>107.86</v>
      </c>
    </row>
    <row r="11" spans="1:26" s="11" customFormat="1" ht="12.75">
      <c r="A11" s="11" t="s">
        <v>21</v>
      </c>
      <c r="B11" s="31">
        <v>64.55</v>
      </c>
      <c r="C11" s="31">
        <v>61.11</v>
      </c>
      <c r="D11" s="10">
        <v>60.16</v>
      </c>
      <c r="E11" s="31">
        <v>56.31</v>
      </c>
      <c r="F11" s="31">
        <v>61.73</v>
      </c>
      <c r="G11" s="31">
        <v>55.58</v>
      </c>
      <c r="H11" s="31">
        <v>51.2</v>
      </c>
      <c r="I11" s="31">
        <v>52.09</v>
      </c>
      <c r="J11" s="31">
        <v>50.6</v>
      </c>
      <c r="K11" s="31">
        <v>48.96</v>
      </c>
      <c r="L11" s="31">
        <v>48.51</v>
      </c>
      <c r="M11" s="31">
        <v>47.66</v>
      </c>
      <c r="N11" s="31">
        <v>48.27</v>
      </c>
      <c r="O11" s="31">
        <v>49.1</v>
      </c>
      <c r="P11" s="31">
        <v>44.96774574948213</v>
      </c>
      <c r="Q11" s="31">
        <v>44.11745340903235</v>
      </c>
      <c r="R11" s="31">
        <v>40.76</v>
      </c>
      <c r="S11" s="31">
        <v>39.91</v>
      </c>
      <c r="T11" s="31">
        <v>38.96</v>
      </c>
      <c r="U11" s="31">
        <v>61.84</v>
      </c>
      <c r="V11" s="31">
        <v>55.78</v>
      </c>
      <c r="W11" s="31">
        <v>48.83</v>
      </c>
      <c r="X11" s="31">
        <v>43.22</v>
      </c>
      <c r="Y11" s="10">
        <v>45.32</v>
      </c>
      <c r="Z11" s="10">
        <v>38.95</v>
      </c>
    </row>
    <row r="13" spans="1:26" s="25" customFormat="1" ht="15.75">
      <c r="A13" s="22" t="s">
        <v>24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s="3" customFormat="1" ht="12.75">
      <c r="A14" s="3" t="s">
        <v>25</v>
      </c>
      <c r="B14" s="4">
        <v>1.74</v>
      </c>
      <c r="C14" s="4">
        <v>1.84</v>
      </c>
      <c r="D14" s="4">
        <v>1.89</v>
      </c>
      <c r="E14" s="4">
        <v>2.4</v>
      </c>
      <c r="F14" s="4">
        <v>2.23</v>
      </c>
      <c r="G14" s="4">
        <v>2.2</v>
      </c>
      <c r="H14" s="4">
        <v>2.3</v>
      </c>
      <c r="I14" s="4">
        <v>2.37</v>
      </c>
      <c r="J14" s="4">
        <v>2.41</v>
      </c>
      <c r="K14" s="4">
        <v>2.19</v>
      </c>
      <c r="L14" s="4">
        <v>2.27</v>
      </c>
      <c r="M14" s="4">
        <v>2.19</v>
      </c>
      <c r="N14" s="4">
        <v>2.26</v>
      </c>
      <c r="O14" s="4">
        <v>2.24</v>
      </c>
      <c r="P14" s="4">
        <v>2.28</v>
      </c>
      <c r="Q14" s="4">
        <v>2.47</v>
      </c>
      <c r="R14" s="4">
        <v>2.6</v>
      </c>
      <c r="S14" s="4">
        <v>2.44</v>
      </c>
      <c r="T14" s="4">
        <v>2.63</v>
      </c>
      <c r="U14" s="4">
        <v>1.98</v>
      </c>
      <c r="V14" s="4">
        <v>2.39</v>
      </c>
      <c r="W14" s="4">
        <v>2.16</v>
      </c>
      <c r="X14" s="4">
        <v>2.33</v>
      </c>
      <c r="Y14" s="4">
        <v>2.28</v>
      </c>
      <c r="Z14" s="4">
        <v>2.64</v>
      </c>
    </row>
    <row r="15" spans="1:26" s="3" customFormat="1" ht="12.75">
      <c r="A15" s="3" t="s">
        <v>30</v>
      </c>
      <c r="B15" s="4">
        <v>2.73</v>
      </c>
      <c r="C15" s="4">
        <v>2.82</v>
      </c>
      <c r="D15" s="4">
        <v>2.72</v>
      </c>
      <c r="E15" s="4">
        <v>3.21</v>
      </c>
      <c r="F15" s="4">
        <v>3.14</v>
      </c>
      <c r="G15" s="4">
        <v>2.72</v>
      </c>
      <c r="H15" s="4">
        <v>2.96</v>
      </c>
      <c r="I15" s="4">
        <v>2.93</v>
      </c>
      <c r="J15" s="4">
        <v>3.01</v>
      </c>
      <c r="K15" s="4">
        <v>2.7</v>
      </c>
      <c r="L15" s="4">
        <v>2.69</v>
      </c>
      <c r="M15" s="4">
        <v>2.72</v>
      </c>
      <c r="N15" s="4">
        <v>2.67</v>
      </c>
      <c r="O15" s="4">
        <v>2.76</v>
      </c>
      <c r="P15" s="4">
        <v>2.97</v>
      </c>
      <c r="Q15" s="4">
        <v>3.05</v>
      </c>
      <c r="R15" s="4">
        <v>3.28</v>
      </c>
      <c r="S15" s="4">
        <v>3.35</v>
      </c>
      <c r="T15" s="4">
        <v>3.35</v>
      </c>
      <c r="U15" s="4">
        <v>2.81</v>
      </c>
      <c r="V15" s="4">
        <v>3.22</v>
      </c>
      <c r="W15" s="4">
        <v>2.85</v>
      </c>
      <c r="X15" s="4">
        <v>3.02</v>
      </c>
      <c r="Y15" s="4">
        <v>2.98</v>
      </c>
      <c r="Z15" s="4">
        <v>3.59</v>
      </c>
    </row>
    <row r="16" spans="1:26" s="3" customFormat="1" ht="12.75">
      <c r="A16" s="3" t="s">
        <v>26</v>
      </c>
      <c r="B16" s="4">
        <v>5.2</v>
      </c>
      <c r="C16" s="4">
        <v>5.56</v>
      </c>
      <c r="D16" s="4">
        <v>5.7</v>
      </c>
      <c r="E16" s="4">
        <v>5.99</v>
      </c>
      <c r="F16" s="4">
        <v>6.16</v>
      </c>
      <c r="G16" s="4">
        <v>5.42</v>
      </c>
      <c r="H16" s="4">
        <v>5.95</v>
      </c>
      <c r="I16" s="4">
        <v>6</v>
      </c>
      <c r="J16" s="4">
        <v>6.07</v>
      </c>
      <c r="K16" s="4">
        <v>5.73</v>
      </c>
      <c r="L16" s="4">
        <v>5.83</v>
      </c>
      <c r="M16" s="4">
        <v>5.73</v>
      </c>
      <c r="N16" s="4">
        <v>5.88</v>
      </c>
      <c r="O16" s="4">
        <v>5.7</v>
      </c>
      <c r="P16" s="4">
        <v>6.13</v>
      </c>
      <c r="Q16" s="4">
        <v>6.35</v>
      </c>
      <c r="R16" s="4">
        <v>6.97</v>
      </c>
      <c r="S16" s="4">
        <v>6.72</v>
      </c>
      <c r="T16" s="4">
        <v>7.03</v>
      </c>
      <c r="U16" s="4">
        <v>5.74</v>
      </c>
      <c r="V16" s="4">
        <v>6.55</v>
      </c>
      <c r="W16" s="4">
        <v>6.18</v>
      </c>
      <c r="X16" s="4">
        <v>6.74</v>
      </c>
      <c r="Y16" s="4">
        <v>6.41</v>
      </c>
      <c r="Z16" s="4">
        <v>7.25</v>
      </c>
    </row>
    <row r="17" spans="1:26" s="3" customFormat="1" ht="12.75">
      <c r="A17" s="3" t="s">
        <v>21</v>
      </c>
      <c r="B17" s="4">
        <v>2.27</v>
      </c>
      <c r="C17" s="4">
        <v>2.4</v>
      </c>
      <c r="D17" s="4">
        <v>2.45</v>
      </c>
      <c r="E17" s="4">
        <v>2.97</v>
      </c>
      <c r="F17" s="4">
        <v>2.83</v>
      </c>
      <c r="G17" s="4">
        <v>2.69</v>
      </c>
      <c r="H17" s="4">
        <v>2.86</v>
      </c>
      <c r="I17" s="4">
        <v>2.92</v>
      </c>
      <c r="J17" s="4">
        <v>2.96</v>
      </c>
      <c r="K17" s="4">
        <v>2.71</v>
      </c>
      <c r="L17" s="4">
        <v>2.79</v>
      </c>
      <c r="M17" s="4">
        <v>2.71</v>
      </c>
      <c r="N17" s="4">
        <v>2.78</v>
      </c>
      <c r="O17" s="4">
        <v>2.76</v>
      </c>
      <c r="P17" s="4">
        <v>2.85</v>
      </c>
      <c r="Q17" s="4">
        <v>3.05</v>
      </c>
      <c r="R17" s="4">
        <v>3.24</v>
      </c>
      <c r="S17" s="4">
        <v>3.09</v>
      </c>
      <c r="T17" s="4">
        <v>3.28</v>
      </c>
      <c r="U17" s="4">
        <v>2.54</v>
      </c>
      <c r="V17" s="4">
        <v>3.02</v>
      </c>
      <c r="W17" s="4">
        <v>2.74</v>
      </c>
      <c r="X17" s="4">
        <v>2.96</v>
      </c>
      <c r="Y17" s="4">
        <v>2.88</v>
      </c>
      <c r="Z17" s="4">
        <v>3.34</v>
      </c>
    </row>
    <row r="18" spans="1:26" s="11" customFormat="1" ht="12" customHeight="1">
      <c r="A18" s="11" t="s">
        <v>19</v>
      </c>
      <c r="B18" s="14">
        <v>0.004432870370370371</v>
      </c>
      <c r="C18" s="14">
        <v>0.004016203703703703</v>
      </c>
      <c r="D18" s="14">
        <v>0.004155092592592593</v>
      </c>
      <c r="E18" s="14">
        <v>0.003981481481481482</v>
      </c>
      <c r="F18" s="14">
        <v>0.004050925925925926</v>
      </c>
      <c r="G18" s="14">
        <v>0.0032175925925925926</v>
      </c>
      <c r="H18" s="14">
        <v>0.002939814814814815</v>
      </c>
      <c r="I18" s="14">
        <v>0.003043981481481482</v>
      </c>
      <c r="J18" s="14">
        <v>0.002870370370370371</v>
      </c>
      <c r="K18" s="14">
        <v>0.0023958333333333336</v>
      </c>
      <c r="L18" s="14">
        <v>0.002511574074074074</v>
      </c>
      <c r="M18" s="14">
        <v>0.002361111111111111</v>
      </c>
      <c r="N18" s="14">
        <v>0.0025</v>
      </c>
      <c r="O18" s="14">
        <v>0.0024537037037037036</v>
      </c>
      <c r="P18" s="14">
        <v>0.0021296296296296298</v>
      </c>
      <c r="Q18" s="14">
        <v>0.0022569444444444447</v>
      </c>
      <c r="R18" s="14">
        <v>0.001979166666666667</v>
      </c>
      <c r="S18" s="14">
        <v>0.002002314814814815</v>
      </c>
      <c r="T18" s="14">
        <v>0.0018402777777777777</v>
      </c>
      <c r="U18" s="14">
        <v>0.005138888888888889</v>
      </c>
      <c r="V18" s="14">
        <v>0.0046875</v>
      </c>
      <c r="W18" s="14">
        <v>0.002905092592592593</v>
      </c>
      <c r="X18" s="14">
        <v>0.002627314814814815</v>
      </c>
      <c r="Y18" s="14">
        <v>0.0028125</v>
      </c>
      <c r="Z18" s="14">
        <v>0.0024305555555555556</v>
      </c>
    </row>
    <row r="19" spans="2:26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25" customFormat="1" ht="15.75" hidden="1">
      <c r="A20" s="22" t="s">
        <v>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3" customFormat="1" ht="12.75" hidden="1">
      <c r="A21" s="3" t="s">
        <v>22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14.21</v>
      </c>
      <c r="Q21" s="4">
        <v>16.59</v>
      </c>
      <c r="R21" s="4"/>
      <c r="S21" s="4">
        <v>16.99</v>
      </c>
      <c r="T21" s="4">
        <v>15.41</v>
      </c>
      <c r="U21" s="4"/>
      <c r="V21" s="4"/>
      <c r="W21" s="4"/>
      <c r="X21" s="4"/>
      <c r="Y21" s="4">
        <v>15.94</v>
      </c>
      <c r="Z21" s="4"/>
    </row>
    <row r="22" spans="1:26" s="3" customFormat="1" ht="12.75" hidden="1">
      <c r="A22" s="3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15.2</v>
      </c>
      <c r="Q22" s="4">
        <v>15.09</v>
      </c>
      <c r="R22" s="4"/>
      <c r="S22" s="4">
        <v>15.29</v>
      </c>
      <c r="T22" s="4">
        <v>18.6</v>
      </c>
      <c r="U22" s="4"/>
      <c r="V22" s="4"/>
      <c r="W22" s="4"/>
      <c r="X22" s="4"/>
      <c r="Y22" s="4">
        <v>15.35</v>
      </c>
      <c r="Z22" s="4"/>
    </row>
    <row r="23" spans="1:26" s="3" customFormat="1" ht="12.75" hidden="1">
      <c r="A23" s="3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28.12</v>
      </c>
      <c r="Q23" s="4">
        <v>32.08</v>
      </c>
      <c r="R23" s="4"/>
      <c r="S23" s="4">
        <v>30</v>
      </c>
      <c r="T23" s="4">
        <v>31.67</v>
      </c>
      <c r="U23" s="4"/>
      <c r="V23" s="4"/>
      <c r="W23" s="4"/>
      <c r="X23" s="4"/>
      <c r="Y23" s="4">
        <v>29.23</v>
      </c>
      <c r="Z23" s="4"/>
    </row>
    <row r="24" spans="1:26" s="3" customFormat="1" ht="12.75" hidden="1">
      <c r="A24" s="3" t="s">
        <v>32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10.5</v>
      </c>
      <c r="Q24" s="4">
        <v>10.52</v>
      </c>
      <c r="R24" s="4"/>
      <c r="S24" s="4">
        <v>9.75</v>
      </c>
      <c r="T24" s="4">
        <v>11.01</v>
      </c>
      <c r="U24" s="4"/>
      <c r="V24" s="4"/>
      <c r="W24" s="4"/>
      <c r="X24" s="4"/>
      <c r="Y24" s="4">
        <v>12.33</v>
      </c>
      <c r="Z24" s="4"/>
    </row>
    <row r="25" spans="1:26" s="3" customFormat="1" ht="12.75" hidden="1">
      <c r="A25" s="3" t="s">
        <v>33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11.99</v>
      </c>
      <c r="Q25" s="4">
        <v>17.49</v>
      </c>
      <c r="R25" s="4"/>
      <c r="S25" s="4">
        <v>12.99</v>
      </c>
      <c r="T25" s="4">
        <v>17.43</v>
      </c>
      <c r="U25" s="4"/>
      <c r="V25" s="4"/>
      <c r="W25" s="4"/>
      <c r="X25" s="4"/>
      <c r="Y25" s="4">
        <v>18.6</v>
      </c>
      <c r="Z25" s="4"/>
    </row>
    <row r="26" spans="1:26" s="3" customFormat="1" ht="12.75" hidden="1">
      <c r="A26" s="3" t="s">
        <v>34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3.82</v>
      </c>
      <c r="Q26" s="4">
        <v>4.01</v>
      </c>
      <c r="R26" s="4"/>
      <c r="S26" s="4">
        <v>3.77</v>
      </c>
      <c r="T26" s="4">
        <v>4.13</v>
      </c>
      <c r="U26" s="4"/>
      <c r="V26" s="4"/>
      <c r="W26" s="4"/>
      <c r="X26" s="4"/>
      <c r="Y26" s="4">
        <v>4.38</v>
      </c>
      <c r="Z26" s="4"/>
    </row>
    <row r="27" spans="1:26" s="3" customFormat="1" ht="12.75" hidden="1">
      <c r="A27" s="3" t="s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11.95</v>
      </c>
      <c r="Q27" s="4">
        <v>13.45</v>
      </c>
      <c r="R27" s="4"/>
      <c r="S27" s="4">
        <v>12.44</v>
      </c>
      <c r="T27" s="4">
        <v>13.89</v>
      </c>
      <c r="U27" s="4"/>
      <c r="V27" s="4"/>
      <c r="W27" s="4"/>
      <c r="X27" s="4"/>
      <c r="Y27" s="4">
        <v>13.89</v>
      </c>
      <c r="Z27" s="4"/>
    </row>
    <row r="28" ht="12.75" hidden="1"/>
    <row r="29" spans="1:26" s="11" customFormat="1" ht="15.75">
      <c r="A29" s="9" t="s">
        <v>35</v>
      </c>
      <c r="B29" s="13">
        <v>0.0038541666666666668</v>
      </c>
      <c r="C29" s="13">
        <v>0.003958333333333334</v>
      </c>
      <c r="D29" s="13">
        <v>0.0038425925925925923</v>
      </c>
      <c r="E29" s="13">
        <v>0.003263888888888889</v>
      </c>
      <c r="F29" s="13">
        <v>0.003263888888888889</v>
      </c>
      <c r="G29" s="13">
        <v>0.0036805555555555554</v>
      </c>
      <c r="H29" s="13">
        <v>0.003425925925925926</v>
      </c>
      <c r="I29" s="13">
        <v>0.00337962962962963</v>
      </c>
      <c r="J29" s="13">
        <v>0.003356481481481481</v>
      </c>
      <c r="K29" s="13">
        <v>0.004120370370370371</v>
      </c>
      <c r="L29" s="13">
        <v>0.0037731481481481483</v>
      </c>
      <c r="M29" s="13">
        <v>0.0036689814814814814</v>
      </c>
      <c r="N29" s="13">
        <v>0.003599537037037037</v>
      </c>
      <c r="O29" s="13">
        <v>0.0037268518518518514</v>
      </c>
      <c r="P29" s="13">
        <v>0.003344907407407407</v>
      </c>
      <c r="Q29" s="13">
        <v>0.003298611111111111</v>
      </c>
      <c r="R29" s="13">
        <v>0.0030555555555555557</v>
      </c>
      <c r="S29" s="13">
        <v>0.003101851851851852</v>
      </c>
      <c r="T29" s="13">
        <v>0.003009259259259259</v>
      </c>
      <c r="U29" s="13">
        <v>0.00431712962962963</v>
      </c>
      <c r="V29" s="13">
        <v>0.0035185185185185185</v>
      </c>
      <c r="W29" s="13">
        <v>0.003969907407407407</v>
      </c>
      <c r="X29" s="13">
        <v>0.003587962962962963</v>
      </c>
      <c r="Y29" s="13">
        <v>0.0035532407407407405</v>
      </c>
      <c r="Z29" s="13">
        <v>0.0029861111111111113</v>
      </c>
    </row>
    <row r="30" spans="2:26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11" customFormat="1" ht="15.75">
      <c r="A31" s="9" t="s">
        <v>36</v>
      </c>
      <c r="B31" s="13">
        <v>0.0016203703703703703</v>
      </c>
      <c r="C31" s="13">
        <v>0.0016666666666666668</v>
      </c>
      <c r="D31" s="13">
        <v>0.0016203703703703703</v>
      </c>
      <c r="E31" s="13">
        <v>0.0013310185185185185</v>
      </c>
      <c r="F31" s="13">
        <v>0.0013310185185185185</v>
      </c>
      <c r="G31" s="13">
        <v>0.0014351851851851854</v>
      </c>
      <c r="H31" s="13">
        <v>0.001365740740740741</v>
      </c>
      <c r="I31" s="13">
        <v>0.0013425925925925925</v>
      </c>
      <c r="J31" s="13">
        <v>0.0013310185185185185</v>
      </c>
      <c r="K31" s="13">
        <v>0.0015393518518518519</v>
      </c>
      <c r="L31" s="13">
        <v>0.0014699074074074074</v>
      </c>
      <c r="M31" s="13">
        <v>0.001423611111111111</v>
      </c>
      <c r="N31" s="13">
        <v>0.001400462962962963</v>
      </c>
      <c r="O31" s="13">
        <v>0.001423611111111111</v>
      </c>
      <c r="P31" s="13">
        <v>0.0013078703703703705</v>
      </c>
      <c r="Q31" s="13">
        <v>0.0012731481481481483</v>
      </c>
      <c r="R31" s="13">
        <v>0.0011921296296296296</v>
      </c>
      <c r="S31" s="13">
        <v>0.0012268518518518518</v>
      </c>
      <c r="T31" s="13">
        <v>0.0011805555555555556</v>
      </c>
      <c r="U31" s="13">
        <v>0.0016319444444444445</v>
      </c>
      <c r="V31" s="13">
        <v>0.0012962962962962963</v>
      </c>
      <c r="W31" s="13">
        <v>0.001412037037037037</v>
      </c>
      <c r="X31" s="13">
        <v>0.0012962962962962963</v>
      </c>
      <c r="Y31" s="13">
        <v>0.0012847222222222223</v>
      </c>
      <c r="Z31" s="13">
        <v>0.0010648148148148147</v>
      </c>
    </row>
    <row r="32" spans="2:26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25" customFormat="1" ht="15.75">
      <c r="A33" s="22" t="s">
        <v>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s="3" customFormat="1" ht="12.75">
      <c r="A34" s="3" t="s">
        <v>37</v>
      </c>
      <c r="B34" s="4">
        <v>43</v>
      </c>
      <c r="C34" s="4">
        <v>47</v>
      </c>
      <c r="D34" s="4">
        <v>46</v>
      </c>
      <c r="E34" s="4">
        <v>48</v>
      </c>
      <c r="F34" s="4">
        <v>48</v>
      </c>
      <c r="G34" s="4">
        <v>54</v>
      </c>
      <c r="H34" s="4">
        <v>56</v>
      </c>
      <c r="I34" s="4">
        <v>60</v>
      </c>
      <c r="J34" s="4">
        <v>60</v>
      </c>
      <c r="K34" s="4">
        <v>79</v>
      </c>
      <c r="L34" s="4">
        <v>79</v>
      </c>
      <c r="M34" s="4">
        <v>82</v>
      </c>
      <c r="N34" s="4">
        <v>82</v>
      </c>
      <c r="O34" s="4">
        <v>79</v>
      </c>
      <c r="P34" s="4">
        <v>88</v>
      </c>
      <c r="Q34" s="4">
        <v>89</v>
      </c>
      <c r="R34" s="4">
        <v>95</v>
      </c>
      <c r="S34" s="4">
        <v>103</v>
      </c>
      <c r="T34" s="4">
        <v>102</v>
      </c>
      <c r="U34" s="4">
        <v>50</v>
      </c>
      <c r="V34" s="4">
        <v>54</v>
      </c>
      <c r="W34" s="4">
        <v>90</v>
      </c>
      <c r="X34" s="4">
        <v>103</v>
      </c>
      <c r="Y34" s="4">
        <v>98</v>
      </c>
      <c r="Z34" s="4">
        <v>111</v>
      </c>
    </row>
    <row r="35" spans="1:26" s="3" customFormat="1" ht="12.75">
      <c r="A35" s="3" t="s">
        <v>38</v>
      </c>
      <c r="B35" s="4">
        <v>89</v>
      </c>
      <c r="C35" s="4">
        <v>95</v>
      </c>
      <c r="D35" s="4">
        <v>92</v>
      </c>
      <c r="E35" s="4">
        <v>99</v>
      </c>
      <c r="F35" s="4">
        <v>100</v>
      </c>
      <c r="G35" s="4">
        <v>110</v>
      </c>
      <c r="H35" s="4">
        <v>114</v>
      </c>
      <c r="I35" s="4">
        <v>122</v>
      </c>
      <c r="J35" s="4">
        <v>123</v>
      </c>
      <c r="K35" s="4">
        <v>157</v>
      </c>
      <c r="L35" s="4">
        <v>157</v>
      </c>
      <c r="M35" s="4">
        <v>167</v>
      </c>
      <c r="N35" s="4">
        <v>170</v>
      </c>
      <c r="O35" s="4">
        <v>161</v>
      </c>
      <c r="P35" s="4">
        <v>183</v>
      </c>
      <c r="Q35" s="4">
        <v>182</v>
      </c>
      <c r="R35" s="4">
        <v>189</v>
      </c>
      <c r="S35" s="4">
        <v>209</v>
      </c>
      <c r="T35" s="4">
        <v>207</v>
      </c>
      <c r="U35" s="4">
        <v>95</v>
      </c>
      <c r="V35" s="4">
        <v>104</v>
      </c>
      <c r="W35" s="4">
        <v>172</v>
      </c>
      <c r="X35" s="4">
        <v>196</v>
      </c>
      <c r="Y35" s="4">
        <v>185</v>
      </c>
      <c r="Z35" s="4">
        <v>206</v>
      </c>
    </row>
    <row r="36" spans="1:26" s="3" customFormat="1" ht="12.75">
      <c r="A36" s="3" t="s">
        <v>39</v>
      </c>
      <c r="B36" s="4">
        <v>107</v>
      </c>
      <c r="C36" s="4">
        <v>111</v>
      </c>
      <c r="D36" s="4">
        <v>112</v>
      </c>
      <c r="E36" s="4">
        <v>119</v>
      </c>
      <c r="F36" s="4">
        <v>119</v>
      </c>
      <c r="G36" s="4">
        <v>131</v>
      </c>
      <c r="H36" s="4">
        <v>135</v>
      </c>
      <c r="I36" s="4">
        <v>145</v>
      </c>
      <c r="J36" s="4">
        <v>146</v>
      </c>
      <c r="K36" s="4">
        <v>188</v>
      </c>
      <c r="L36" s="4">
        <v>189</v>
      </c>
      <c r="M36" s="4">
        <v>199</v>
      </c>
      <c r="N36" s="4">
        <v>202</v>
      </c>
      <c r="O36" s="4">
        <v>191</v>
      </c>
      <c r="P36" s="4">
        <v>217</v>
      </c>
      <c r="Q36" s="4">
        <v>217</v>
      </c>
      <c r="R36" s="4">
        <v>229</v>
      </c>
      <c r="S36" s="4">
        <v>248</v>
      </c>
      <c r="T36" s="4">
        <v>246</v>
      </c>
      <c r="U36" s="4">
        <v>117</v>
      </c>
      <c r="V36" s="4">
        <v>133</v>
      </c>
      <c r="W36" s="4">
        <v>215</v>
      </c>
      <c r="X36" s="4">
        <v>248</v>
      </c>
      <c r="Y36" s="4">
        <v>237</v>
      </c>
      <c r="Z36" s="4">
        <v>268</v>
      </c>
    </row>
    <row r="37" spans="1:26" s="3" customFormat="1" ht="12.75">
      <c r="A37" s="3" t="s">
        <v>40</v>
      </c>
      <c r="B37" s="4">
        <v>38</v>
      </c>
      <c r="C37" s="4">
        <v>41</v>
      </c>
      <c r="D37" s="4">
        <v>41</v>
      </c>
      <c r="E37" s="4">
        <v>43</v>
      </c>
      <c r="F37" s="4">
        <v>43</v>
      </c>
      <c r="G37" s="4">
        <v>49</v>
      </c>
      <c r="H37" s="4">
        <v>50</v>
      </c>
      <c r="I37" s="4">
        <v>53</v>
      </c>
      <c r="J37" s="4">
        <v>54</v>
      </c>
      <c r="K37" s="4">
        <v>69</v>
      </c>
      <c r="L37" s="4">
        <v>68</v>
      </c>
      <c r="M37" s="4">
        <v>72</v>
      </c>
      <c r="N37" s="4">
        <v>72</v>
      </c>
      <c r="O37" s="4">
        <v>70</v>
      </c>
      <c r="P37" s="4">
        <v>76</v>
      </c>
      <c r="Q37" s="4">
        <v>77</v>
      </c>
      <c r="R37" s="4">
        <v>81</v>
      </c>
      <c r="S37" s="4">
        <v>89</v>
      </c>
      <c r="T37" s="4">
        <v>88</v>
      </c>
      <c r="U37" s="4">
        <v>41</v>
      </c>
      <c r="V37" s="4">
        <v>44</v>
      </c>
      <c r="W37" s="4">
        <v>73</v>
      </c>
      <c r="X37" s="4">
        <v>82</v>
      </c>
      <c r="Y37" s="4">
        <v>78</v>
      </c>
      <c r="Z37" s="4">
        <v>88</v>
      </c>
    </row>
    <row r="38" spans="1:26" s="3" customFormat="1" ht="12.75">
      <c r="A38" s="3" t="s">
        <v>41</v>
      </c>
      <c r="B38" s="4">
        <v>77</v>
      </c>
      <c r="C38" s="4">
        <v>80</v>
      </c>
      <c r="D38" s="4">
        <v>81</v>
      </c>
      <c r="E38" s="4">
        <v>87</v>
      </c>
      <c r="F38" s="4">
        <v>87</v>
      </c>
      <c r="G38" s="4">
        <v>94</v>
      </c>
      <c r="H38" s="4">
        <v>98</v>
      </c>
      <c r="I38" s="4">
        <v>103</v>
      </c>
      <c r="J38" s="4">
        <v>106</v>
      </c>
      <c r="K38" s="4">
        <v>138</v>
      </c>
      <c r="L38" s="4">
        <v>137</v>
      </c>
      <c r="M38" s="4">
        <v>144</v>
      </c>
      <c r="N38" s="4">
        <v>147</v>
      </c>
      <c r="O38" s="4">
        <v>139</v>
      </c>
      <c r="P38" s="4">
        <v>158</v>
      </c>
      <c r="Q38" s="4">
        <v>158</v>
      </c>
      <c r="R38" s="4">
        <v>165</v>
      </c>
      <c r="S38" s="4">
        <v>182</v>
      </c>
      <c r="T38" s="4">
        <v>178</v>
      </c>
      <c r="U38" s="4">
        <v>86</v>
      </c>
      <c r="V38" s="4">
        <v>97</v>
      </c>
      <c r="W38" s="4">
        <v>159</v>
      </c>
      <c r="X38" s="4">
        <v>182</v>
      </c>
      <c r="Y38" s="4">
        <v>174</v>
      </c>
      <c r="Z38" s="4">
        <v>196</v>
      </c>
    </row>
    <row r="39" spans="1:26" s="3" customFormat="1" ht="12.75">
      <c r="A39" s="3" t="s">
        <v>42</v>
      </c>
      <c r="B39" s="4">
        <v>30</v>
      </c>
      <c r="C39" s="4">
        <v>32</v>
      </c>
      <c r="D39" s="4">
        <v>31</v>
      </c>
      <c r="E39" s="4">
        <v>34</v>
      </c>
      <c r="F39" s="4">
        <v>34</v>
      </c>
      <c r="G39" s="4">
        <v>37</v>
      </c>
      <c r="H39" s="4">
        <v>38</v>
      </c>
      <c r="I39" s="4">
        <v>41</v>
      </c>
      <c r="J39" s="4">
        <v>41</v>
      </c>
      <c r="K39" s="4">
        <v>53</v>
      </c>
      <c r="L39" s="4">
        <v>54</v>
      </c>
      <c r="M39" s="4">
        <v>57</v>
      </c>
      <c r="N39" s="4">
        <v>58</v>
      </c>
      <c r="O39" s="4">
        <v>55</v>
      </c>
      <c r="P39" s="4">
        <v>62</v>
      </c>
      <c r="Q39" s="4">
        <v>62</v>
      </c>
      <c r="R39" s="4">
        <v>65</v>
      </c>
      <c r="S39" s="4">
        <v>72</v>
      </c>
      <c r="T39" s="4">
        <v>71</v>
      </c>
      <c r="U39" s="4">
        <v>36</v>
      </c>
      <c r="V39" s="4">
        <v>39</v>
      </c>
      <c r="W39" s="4">
        <v>65</v>
      </c>
      <c r="X39" s="4">
        <v>74</v>
      </c>
      <c r="Y39" s="4">
        <v>70</v>
      </c>
      <c r="Z39" s="4">
        <v>78</v>
      </c>
    </row>
    <row r="40" spans="1:26" s="3" customFormat="1" ht="12.75">
      <c r="A40" s="3" t="s">
        <v>21</v>
      </c>
      <c r="B40" s="35">
        <f>GEOMEAN(B34:B39)</f>
        <v>57.447742808577225</v>
      </c>
      <c r="C40" s="35">
        <f aca="true" t="shared" si="0" ref="C40:X40">GEOMEAN(C34:C39)</f>
        <v>61.09814769741804</v>
      </c>
      <c r="D40" s="35">
        <f t="shared" si="0"/>
        <v>60.450380920128026</v>
      </c>
      <c r="E40" s="35">
        <f t="shared" si="0"/>
        <v>64.4884100722254</v>
      </c>
      <c r="F40" s="35">
        <f t="shared" si="0"/>
        <v>64.59652229060295</v>
      </c>
      <c r="G40" s="35">
        <f t="shared" si="0"/>
        <v>71.41080021561959</v>
      </c>
      <c r="H40" s="35">
        <f t="shared" si="0"/>
        <v>73.71701150809123</v>
      </c>
      <c r="I40" s="35">
        <f t="shared" si="0"/>
        <v>78.69781460114841</v>
      </c>
      <c r="J40" s="35">
        <f t="shared" si="0"/>
        <v>79.52105195839844</v>
      </c>
      <c r="K40" s="35">
        <f t="shared" si="0"/>
        <v>102.74990758829787</v>
      </c>
      <c r="L40" s="35">
        <f t="shared" si="0"/>
        <v>102.78631535795712</v>
      </c>
      <c r="M40" s="35">
        <f t="shared" si="0"/>
        <v>108.26602885365408</v>
      </c>
      <c r="N40" s="35">
        <f t="shared" si="0"/>
        <v>109.55074314969974</v>
      </c>
      <c r="O40" s="35">
        <f t="shared" si="0"/>
        <v>104.4704929744452</v>
      </c>
      <c r="P40" s="35">
        <f t="shared" si="0"/>
        <v>117.27604480628712</v>
      </c>
      <c r="Q40" s="35">
        <f t="shared" si="0"/>
        <v>117.64589328734091</v>
      </c>
      <c r="R40" s="35">
        <f t="shared" si="0"/>
        <v>123.63759120921674</v>
      </c>
      <c r="S40" s="35">
        <f>GEOMEAN(S34:S39)</f>
        <v>135.63491944213507</v>
      </c>
      <c r="T40" s="35">
        <f>GEOMEAN(T34:T39)</f>
        <v>133.95053152246615</v>
      </c>
      <c r="U40" s="35">
        <f t="shared" si="0"/>
        <v>64.28022378075863</v>
      </c>
      <c r="V40" s="35">
        <f t="shared" si="0"/>
        <v>70.64714671248245</v>
      </c>
      <c r="W40" s="35">
        <f t="shared" si="0"/>
        <v>116.58440472491999</v>
      </c>
      <c r="X40" s="35">
        <f t="shared" si="0"/>
        <v>132.97714041385518</v>
      </c>
      <c r="Y40" s="4">
        <v>126</v>
      </c>
      <c r="Z40" s="4">
        <v>142</v>
      </c>
    </row>
    <row r="42" spans="1:26" s="25" customFormat="1" ht="15.75">
      <c r="A42" s="22" t="s">
        <v>33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s="11" customFormat="1" ht="12.75">
      <c r="A43" s="11" t="s">
        <v>18</v>
      </c>
      <c r="B43" s="10">
        <v>173.09</v>
      </c>
      <c r="C43" s="10">
        <v>166.69</v>
      </c>
      <c r="D43" s="10">
        <v>162.45</v>
      </c>
      <c r="E43" s="10">
        <v>153.2</v>
      </c>
      <c r="F43" s="10">
        <v>156.87</v>
      </c>
      <c r="G43" s="10">
        <v>170.37</v>
      </c>
      <c r="H43" s="10">
        <v>163.84</v>
      </c>
      <c r="I43" s="10">
        <v>163.22</v>
      </c>
      <c r="J43" s="10">
        <v>158.96</v>
      </c>
      <c r="K43" s="10">
        <v>170.86</v>
      </c>
      <c r="L43" s="10">
        <v>171.52</v>
      </c>
      <c r="M43" s="10">
        <v>169.18</v>
      </c>
      <c r="N43" s="10">
        <v>169.86</v>
      </c>
      <c r="O43" s="10">
        <v>169.57</v>
      </c>
      <c r="P43" s="10">
        <v>159.5</v>
      </c>
      <c r="Q43" s="10">
        <v>158.4</v>
      </c>
      <c r="R43" s="10">
        <v>152.95</v>
      </c>
      <c r="S43" s="10">
        <v>149.38</v>
      </c>
      <c r="T43" s="10">
        <v>148.37</v>
      </c>
      <c r="U43" s="10">
        <v>168.91</v>
      </c>
      <c r="V43" s="10">
        <v>157.26</v>
      </c>
      <c r="W43" s="10">
        <v>176.18</v>
      </c>
      <c r="X43" s="10">
        <v>166.76</v>
      </c>
      <c r="Y43" s="10">
        <v>166.23</v>
      </c>
      <c r="Z43" s="10">
        <v>151.27</v>
      </c>
    </row>
    <row r="44" spans="1:26" s="11" customFormat="1" ht="12.75">
      <c r="A44" s="11" t="s">
        <v>23</v>
      </c>
      <c r="B44" s="10">
        <v>65.08</v>
      </c>
      <c r="C44" s="10">
        <v>65.27</v>
      </c>
      <c r="D44" s="10">
        <v>63.81</v>
      </c>
      <c r="E44" s="10">
        <v>63.1</v>
      </c>
      <c r="F44" s="10">
        <v>64.08</v>
      </c>
      <c r="G44" s="10">
        <v>66.77</v>
      </c>
      <c r="H44" s="10">
        <v>64.73</v>
      </c>
      <c r="I44" s="10">
        <v>64.35</v>
      </c>
      <c r="J44" s="10">
        <v>63.94</v>
      </c>
      <c r="K44" s="10">
        <v>66.17</v>
      </c>
      <c r="L44" s="10">
        <v>67.23</v>
      </c>
      <c r="M44" s="10">
        <v>65.7</v>
      </c>
      <c r="N44" s="10">
        <v>65.85</v>
      </c>
      <c r="O44" s="10">
        <v>66.11</v>
      </c>
      <c r="P44" s="10">
        <v>64.49</v>
      </c>
      <c r="Q44" s="10">
        <v>64.42</v>
      </c>
      <c r="R44" s="10">
        <v>63.49</v>
      </c>
      <c r="S44" s="10">
        <v>62.2</v>
      </c>
      <c r="T44" s="10">
        <v>62.69</v>
      </c>
      <c r="U44" s="10">
        <v>65.78</v>
      </c>
      <c r="V44" s="10">
        <v>65.51</v>
      </c>
      <c r="W44" s="10">
        <v>65.22</v>
      </c>
      <c r="X44" s="10">
        <v>65.85</v>
      </c>
      <c r="Y44" s="10">
        <v>66.28</v>
      </c>
      <c r="Z44" s="10">
        <v>62.83</v>
      </c>
    </row>
    <row r="45" spans="1:26" s="11" customFormat="1" ht="12.75">
      <c r="A45" s="11" t="s">
        <v>26</v>
      </c>
      <c r="B45" s="10">
        <v>52.75</v>
      </c>
      <c r="C45" s="10">
        <v>50.43</v>
      </c>
      <c r="D45" s="10">
        <v>48.12</v>
      </c>
      <c r="E45" s="10">
        <v>43.92</v>
      </c>
      <c r="F45" s="10">
        <v>45.6</v>
      </c>
      <c r="G45" s="10">
        <v>50.43</v>
      </c>
      <c r="H45" s="10">
        <v>47.94</v>
      </c>
      <c r="I45" s="10">
        <v>48.2</v>
      </c>
      <c r="J45" s="10">
        <v>45.97</v>
      </c>
      <c r="K45" s="10">
        <v>50.15</v>
      </c>
      <c r="L45" s="10">
        <v>50.52</v>
      </c>
      <c r="M45" s="10">
        <v>50.08</v>
      </c>
      <c r="N45" s="10">
        <v>50.53</v>
      </c>
      <c r="O45" s="10">
        <v>50</v>
      </c>
      <c r="P45" s="10">
        <v>46.03</v>
      </c>
      <c r="Q45" s="10">
        <v>45.9</v>
      </c>
      <c r="R45" s="10">
        <v>43.38</v>
      </c>
      <c r="S45" s="10">
        <v>42.19</v>
      </c>
      <c r="T45" s="10">
        <v>42.01</v>
      </c>
      <c r="U45" s="10">
        <v>50.49</v>
      </c>
      <c r="V45" s="10">
        <v>44.23</v>
      </c>
      <c r="W45" s="10">
        <v>53.4</v>
      </c>
      <c r="X45" s="10">
        <v>50.09</v>
      </c>
      <c r="Y45" s="10">
        <v>48.66</v>
      </c>
      <c r="Z45" s="10">
        <v>42.6</v>
      </c>
    </row>
    <row r="46" spans="1:26" s="11" customFormat="1" ht="12.75">
      <c r="A46" s="11" t="s">
        <v>30</v>
      </c>
      <c r="B46" s="10">
        <v>55.26</v>
      </c>
      <c r="C46" s="10">
        <v>50.99</v>
      </c>
      <c r="D46" s="10">
        <v>50.52</v>
      </c>
      <c r="E46" s="10">
        <v>46.18</v>
      </c>
      <c r="F46" s="10">
        <v>47.19</v>
      </c>
      <c r="G46" s="10">
        <v>53.17</v>
      </c>
      <c r="H46" s="10">
        <v>51.17</v>
      </c>
      <c r="I46" s="10">
        <v>50.67</v>
      </c>
      <c r="J46" s="10">
        <v>49.05</v>
      </c>
      <c r="K46" s="10">
        <v>54.54</v>
      </c>
      <c r="L46" s="10">
        <v>53.77</v>
      </c>
      <c r="M46" s="10">
        <v>53.4</v>
      </c>
      <c r="N46" s="10">
        <v>53.48</v>
      </c>
      <c r="O46" s="10">
        <v>53.46</v>
      </c>
      <c r="P46" s="10">
        <v>48.98</v>
      </c>
      <c r="Q46" s="10">
        <v>49.98</v>
      </c>
      <c r="R46" s="10">
        <v>46.08</v>
      </c>
      <c r="S46" s="10">
        <v>44.99</v>
      </c>
      <c r="T46" s="10">
        <v>43.67</v>
      </c>
      <c r="U46" s="10">
        <v>52.64</v>
      </c>
      <c r="V46" s="10">
        <v>47.52</v>
      </c>
      <c r="W46" s="10">
        <v>57.56</v>
      </c>
      <c r="X46" s="10">
        <v>50.82</v>
      </c>
      <c r="Y46" s="10">
        <v>51.29</v>
      </c>
      <c r="Z46" s="10">
        <v>45.84</v>
      </c>
    </row>
    <row r="48" spans="1:26" s="25" customFormat="1" ht="15.75">
      <c r="A48" s="22" t="s">
        <v>32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11" customFormat="1" ht="12.75">
      <c r="A49" s="11" t="s">
        <v>18</v>
      </c>
      <c r="B49" s="10">
        <v>3917</v>
      </c>
      <c r="C49" s="10">
        <v>3857</v>
      </c>
      <c r="D49" s="10">
        <v>3582</v>
      </c>
      <c r="E49" s="10">
        <v>3469</v>
      </c>
      <c r="F49" s="10">
        <v>3482</v>
      </c>
      <c r="G49" s="10"/>
      <c r="H49" s="10">
        <v>3749</v>
      </c>
      <c r="I49" s="10">
        <v>3722</v>
      </c>
      <c r="J49" s="10">
        <v>3633</v>
      </c>
      <c r="K49" s="10">
        <v>4056</v>
      </c>
      <c r="L49" s="10">
        <v>4194</v>
      </c>
      <c r="M49" s="10">
        <v>3980</v>
      </c>
      <c r="N49" s="10">
        <v>3762</v>
      </c>
      <c r="O49" s="10"/>
      <c r="P49" s="10">
        <v>3626</v>
      </c>
      <c r="Q49" s="10">
        <v>3530</v>
      </c>
      <c r="R49" s="10">
        <v>3109</v>
      </c>
      <c r="S49" s="10">
        <v>3307</v>
      </c>
      <c r="T49" s="10">
        <v>2907</v>
      </c>
      <c r="U49" s="10">
        <v>3804</v>
      </c>
      <c r="V49" s="10">
        <v>3500</v>
      </c>
      <c r="W49" s="10">
        <v>3854</v>
      </c>
      <c r="X49" s="10">
        <v>3486</v>
      </c>
      <c r="Y49" s="10">
        <v>3613</v>
      </c>
      <c r="Z49" s="10">
        <v>3151</v>
      </c>
    </row>
    <row r="50" spans="1:26" s="11" customFormat="1" ht="12.75">
      <c r="A50" s="11" t="s">
        <v>26</v>
      </c>
      <c r="B50" s="10">
        <v>2444</v>
      </c>
      <c r="C50" s="10">
        <v>2320</v>
      </c>
      <c r="D50" s="10">
        <v>2187</v>
      </c>
      <c r="E50" s="10">
        <v>2040</v>
      </c>
      <c r="F50" s="10">
        <v>2121</v>
      </c>
      <c r="G50" s="10">
        <v>2426</v>
      </c>
      <c r="H50" s="10">
        <v>2317</v>
      </c>
      <c r="I50" s="10">
        <v>2261</v>
      </c>
      <c r="J50" s="10">
        <v>2234</v>
      </c>
      <c r="K50" s="10">
        <v>2465</v>
      </c>
      <c r="L50" s="10">
        <v>2516</v>
      </c>
      <c r="M50" s="10">
        <v>2464</v>
      </c>
      <c r="N50" s="10">
        <v>2302</v>
      </c>
      <c r="O50" s="10">
        <v>2410</v>
      </c>
      <c r="P50" s="10">
        <v>2157</v>
      </c>
      <c r="Q50" s="10">
        <v>2150</v>
      </c>
      <c r="R50" s="10">
        <v>1875</v>
      </c>
      <c r="S50" s="10">
        <v>1969</v>
      </c>
      <c r="T50" s="10">
        <v>1756</v>
      </c>
      <c r="U50" s="10">
        <v>2356</v>
      </c>
      <c r="V50" s="10">
        <v>2183</v>
      </c>
      <c r="W50" s="10">
        <v>2439</v>
      </c>
      <c r="X50" s="10">
        <v>2198</v>
      </c>
      <c r="Y50" s="10">
        <v>2255</v>
      </c>
      <c r="Z50" s="10">
        <v>1918</v>
      </c>
    </row>
    <row r="51" spans="1:26" s="11" customFormat="1" ht="12.75">
      <c r="A51" s="11" t="s">
        <v>23</v>
      </c>
      <c r="B51" s="10">
        <v>1387</v>
      </c>
      <c r="C51" s="10">
        <v>1444</v>
      </c>
      <c r="D51" s="10">
        <v>1307</v>
      </c>
      <c r="E51" s="10">
        <v>1322</v>
      </c>
      <c r="F51" s="10">
        <v>1273</v>
      </c>
      <c r="G51" s="10">
        <v>1560</v>
      </c>
      <c r="H51" s="10">
        <v>1349</v>
      </c>
      <c r="I51" s="10">
        <v>1361</v>
      </c>
      <c r="J51" s="10">
        <v>1286</v>
      </c>
      <c r="K51" s="10">
        <v>1501</v>
      </c>
      <c r="L51" s="10">
        <v>1579</v>
      </c>
      <c r="M51" s="10">
        <v>1410</v>
      </c>
      <c r="N51" s="10">
        <v>1361</v>
      </c>
      <c r="O51" s="10">
        <v>1451</v>
      </c>
      <c r="P51" s="10">
        <v>1370</v>
      </c>
      <c r="Q51" s="10">
        <v>1281</v>
      </c>
      <c r="R51" s="10">
        <v>1223</v>
      </c>
      <c r="S51" s="10">
        <v>1244</v>
      </c>
      <c r="T51" s="10">
        <v>1140</v>
      </c>
      <c r="U51" s="10">
        <v>1358</v>
      </c>
      <c r="V51" s="10">
        <v>1215</v>
      </c>
      <c r="W51" s="10">
        <v>1332</v>
      </c>
      <c r="X51" s="10">
        <v>1207</v>
      </c>
      <c r="Y51" s="10">
        <v>1271</v>
      </c>
      <c r="Z51" s="10">
        <v>1150</v>
      </c>
    </row>
    <row r="52" spans="1:26" s="11" customFormat="1" ht="12.75">
      <c r="A52" s="11" t="s">
        <v>43</v>
      </c>
      <c r="B52" s="10">
        <v>492</v>
      </c>
      <c r="C52" s="10">
        <v>451</v>
      </c>
      <c r="D52" s="10">
        <v>415</v>
      </c>
      <c r="E52" s="10">
        <v>406</v>
      </c>
      <c r="F52" s="10">
        <v>414</v>
      </c>
      <c r="G52" s="10">
        <v>459</v>
      </c>
      <c r="H52" s="10">
        <v>436</v>
      </c>
      <c r="I52" s="10">
        <v>429</v>
      </c>
      <c r="J52" s="10">
        <v>474</v>
      </c>
      <c r="K52" s="10">
        <v>481</v>
      </c>
      <c r="L52" s="10">
        <v>522</v>
      </c>
      <c r="M52" s="10">
        <v>515</v>
      </c>
      <c r="N52" s="10">
        <v>447</v>
      </c>
      <c r="O52" s="10">
        <v>453</v>
      </c>
      <c r="P52" s="10">
        <v>417</v>
      </c>
      <c r="Q52" s="10">
        <v>430</v>
      </c>
      <c r="R52" s="10">
        <v>337</v>
      </c>
      <c r="S52" s="10">
        <v>392</v>
      </c>
      <c r="T52" s="10">
        <v>319</v>
      </c>
      <c r="U52" s="10">
        <v>461</v>
      </c>
      <c r="V52" s="10">
        <v>473</v>
      </c>
      <c r="W52" s="10">
        <v>507</v>
      </c>
      <c r="X52" s="10">
        <v>441</v>
      </c>
      <c r="Y52" s="10">
        <v>447</v>
      </c>
      <c r="Z52" s="10">
        <v>387</v>
      </c>
    </row>
    <row r="54" spans="1:26" s="25" customFormat="1" ht="15.75">
      <c r="A54" s="22" t="s">
        <v>44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s="3" customFormat="1" ht="12.75">
      <c r="A55" s="3" t="s">
        <v>26</v>
      </c>
      <c r="B55" s="30">
        <v>3.71</v>
      </c>
      <c r="C55" s="30">
        <v>3.88</v>
      </c>
      <c r="D55" s="30">
        <v>3.89</v>
      </c>
      <c r="E55" s="30">
        <v>4.24</v>
      </c>
      <c r="F55" s="30">
        <v>4.24</v>
      </c>
      <c r="G55" s="30">
        <v>3.69</v>
      </c>
      <c r="H55" s="30">
        <v>3.93</v>
      </c>
      <c r="I55" s="30">
        <v>3.9</v>
      </c>
      <c r="J55" s="30">
        <v>4.08</v>
      </c>
      <c r="K55" s="30">
        <v>3.78</v>
      </c>
      <c r="L55" s="30">
        <v>3.83</v>
      </c>
      <c r="M55" s="30">
        <v>3.77</v>
      </c>
      <c r="N55" s="30">
        <v>3.89</v>
      </c>
      <c r="O55" s="30">
        <v>3.77</v>
      </c>
      <c r="P55" s="30">
        <v>4.09</v>
      </c>
      <c r="Q55" s="30">
        <v>4.162902565502184</v>
      </c>
      <c r="R55" s="30">
        <v>4.39</v>
      </c>
      <c r="S55" s="30">
        <v>4.35236838350692</v>
      </c>
      <c r="T55" s="30">
        <v>4.564166822517298</v>
      </c>
      <c r="U55" s="30">
        <v>3.89</v>
      </c>
      <c r="V55" s="30">
        <v>4.33</v>
      </c>
      <c r="W55" s="30">
        <v>3.8</v>
      </c>
      <c r="X55" s="30">
        <v>4.21</v>
      </c>
      <c r="Y55" s="4">
        <v>4.07</v>
      </c>
      <c r="Z55" s="4">
        <v>4.5</v>
      </c>
    </row>
    <row r="56" spans="1:26" s="3" customFormat="1" ht="12.75">
      <c r="A56" s="3" t="s">
        <v>23</v>
      </c>
      <c r="B56" s="30">
        <v>1.82</v>
      </c>
      <c r="C56" s="30">
        <v>1.87</v>
      </c>
      <c r="D56" s="30">
        <v>2.08</v>
      </c>
      <c r="E56" s="30">
        <v>2.04</v>
      </c>
      <c r="F56" s="30">
        <v>2.11</v>
      </c>
      <c r="G56" s="30">
        <v>1.87</v>
      </c>
      <c r="H56" s="30">
        <v>2.01</v>
      </c>
      <c r="I56" s="30">
        <v>1.99</v>
      </c>
      <c r="J56" s="30">
        <v>2.15</v>
      </c>
      <c r="K56" s="30">
        <v>1.98</v>
      </c>
      <c r="L56" s="30">
        <v>2.07</v>
      </c>
      <c r="M56" s="30">
        <v>1.98</v>
      </c>
      <c r="N56" s="30">
        <v>2.07</v>
      </c>
      <c r="O56" s="30">
        <v>1.94</v>
      </c>
      <c r="P56" s="30">
        <v>2.03904838775594</v>
      </c>
      <c r="Q56" s="30">
        <v>2.139048387755936</v>
      </c>
      <c r="R56" s="30">
        <v>2.22</v>
      </c>
      <c r="S56" s="30">
        <v>2.0972537352306246</v>
      </c>
      <c r="T56" s="30">
        <v>2.3932772436813403</v>
      </c>
      <c r="U56" s="30">
        <v>2.08</v>
      </c>
      <c r="V56" s="30">
        <v>2.32</v>
      </c>
      <c r="W56" s="30">
        <v>2.15</v>
      </c>
      <c r="X56" s="30">
        <v>2.28</v>
      </c>
      <c r="Y56" s="4">
        <v>2.21</v>
      </c>
      <c r="Z56" s="4">
        <v>2.35</v>
      </c>
    </row>
    <row r="57" spans="1:26" s="3" customFormat="1" ht="12.75">
      <c r="A57" s="3" t="s">
        <v>30</v>
      </c>
      <c r="B57" s="30">
        <v>2.31</v>
      </c>
      <c r="C57" s="30">
        <v>2.45</v>
      </c>
      <c r="D57" s="30">
        <v>2.46</v>
      </c>
      <c r="E57" s="30">
        <v>3.66</v>
      </c>
      <c r="F57" s="30">
        <v>2.41</v>
      </c>
      <c r="G57" s="30">
        <v>2.26</v>
      </c>
      <c r="H57" s="30">
        <v>2.37</v>
      </c>
      <c r="I57" s="30">
        <v>2.38</v>
      </c>
      <c r="J57" s="30">
        <v>2.43</v>
      </c>
      <c r="K57" s="30">
        <v>2.26</v>
      </c>
      <c r="L57" s="30">
        <v>2.26</v>
      </c>
      <c r="M57" s="30">
        <v>2.25</v>
      </c>
      <c r="N57" s="30">
        <v>2.32</v>
      </c>
      <c r="O57" s="30">
        <v>2.26</v>
      </c>
      <c r="P57" s="30">
        <v>2.18921444619041</v>
      </c>
      <c r="Q57" s="30">
        <v>2.44</v>
      </c>
      <c r="R57" s="30">
        <v>2.59</v>
      </c>
      <c r="S57" s="30">
        <v>2.3838879603968772</v>
      </c>
      <c r="T57" s="30">
        <v>2.6780171778674537</v>
      </c>
      <c r="U57" s="30">
        <v>2.46</v>
      </c>
      <c r="V57" s="30">
        <v>2.61</v>
      </c>
      <c r="W57" s="30">
        <v>2.32</v>
      </c>
      <c r="X57" s="30">
        <v>2.54</v>
      </c>
      <c r="Y57" s="4">
        <v>2.46</v>
      </c>
      <c r="Z57" s="4">
        <v>2.64</v>
      </c>
    </row>
    <row r="58" spans="1:26" s="3" customFormat="1" ht="12.75">
      <c r="A58" s="3" t="s">
        <v>18</v>
      </c>
      <c r="B58" s="4">
        <v>2.07</v>
      </c>
      <c r="C58" s="4">
        <v>2.13</v>
      </c>
      <c r="D58" s="4">
        <v>2.33</v>
      </c>
      <c r="E58" s="4">
        <v>2.35</v>
      </c>
      <c r="F58" s="4">
        <v>2.38</v>
      </c>
      <c r="G58" s="4">
        <v>2.11</v>
      </c>
      <c r="H58" s="4">
        <v>2.26</v>
      </c>
      <c r="I58" s="30">
        <v>2.24</v>
      </c>
      <c r="J58" s="30">
        <v>2.41</v>
      </c>
      <c r="K58" s="30">
        <v>2.22</v>
      </c>
      <c r="L58" s="30">
        <v>2.31</v>
      </c>
      <c r="M58" s="30">
        <v>2.22</v>
      </c>
      <c r="N58" s="30">
        <v>2.31</v>
      </c>
      <c r="O58" s="30">
        <v>2.18</v>
      </c>
      <c r="P58" s="30">
        <v>2.30670657064601</v>
      </c>
      <c r="Q58" s="30">
        <v>2.404038162857777</v>
      </c>
      <c r="R58" s="30">
        <v>2.5</v>
      </c>
      <c r="S58" s="30">
        <v>2.78</v>
      </c>
      <c r="T58" s="30">
        <v>2.8</v>
      </c>
      <c r="U58" s="4">
        <v>2.33</v>
      </c>
      <c r="V58" s="4">
        <v>2.59</v>
      </c>
      <c r="W58" s="4">
        <v>2.38</v>
      </c>
      <c r="X58" s="4">
        <v>2.55</v>
      </c>
      <c r="Y58" s="4">
        <v>2.47</v>
      </c>
      <c r="Z58" s="30">
        <v>2.5</v>
      </c>
    </row>
    <row r="60" spans="1:26" s="11" customFormat="1" ht="15.75">
      <c r="A60" s="9" t="s">
        <v>7</v>
      </c>
      <c r="B60" s="13">
        <v>0.006840277777777778</v>
      </c>
      <c r="C60" s="13">
        <v>0.006481481481481481</v>
      </c>
      <c r="D60" s="13">
        <v>0.00633101851851852</v>
      </c>
      <c r="E60" s="13">
        <v>0.005740740740740742</v>
      </c>
      <c r="F60" s="13">
        <v>0.005729166666666667</v>
      </c>
      <c r="G60" s="13">
        <v>0.004976851851851852</v>
      </c>
      <c r="H60" s="13">
        <v>0.004560185185185185</v>
      </c>
      <c r="I60" s="13">
        <v>0.004502314814814815</v>
      </c>
      <c r="J60" s="13">
        <v>0.004456018518518519</v>
      </c>
      <c r="K60" s="13">
        <v>0.00400462962962963</v>
      </c>
      <c r="L60" s="13">
        <v>0.004085648148148148</v>
      </c>
      <c r="M60" s="13">
        <v>0.003958333333333334</v>
      </c>
      <c r="N60" s="13">
        <v>0.003993055555555556</v>
      </c>
      <c r="O60" s="13">
        <v>0.00400462962962963</v>
      </c>
      <c r="P60" s="13">
        <v>0.0037037037037037034</v>
      </c>
      <c r="Q60" s="13">
        <v>0.0037847222222222223</v>
      </c>
      <c r="R60" s="13">
        <v>0.003368055555555555</v>
      </c>
      <c r="S60" s="13">
        <v>0.003368055555555555</v>
      </c>
      <c r="T60" s="13">
        <v>0.003321759259259259</v>
      </c>
      <c r="U60" s="13">
        <v>0.007395833333333334</v>
      </c>
      <c r="V60" s="13">
        <v>0.0062268518518518515</v>
      </c>
      <c r="W60" s="13">
        <v>0.004525462962962963</v>
      </c>
      <c r="X60" s="13">
        <v>0.004097222222222223</v>
      </c>
      <c r="Y60" s="13">
        <v>0.004224537037037037</v>
      </c>
      <c r="Z60" s="13">
        <v>0.0034606481481481485</v>
      </c>
    </row>
    <row r="61" spans="2:26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s="25" customFormat="1" ht="15.75">
      <c r="A62" s="22" t="s">
        <v>20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s="3" customFormat="1" ht="12.75">
      <c r="A63" s="3" t="s">
        <v>45</v>
      </c>
      <c r="B63" s="4">
        <v>102.18</v>
      </c>
      <c r="C63" s="4">
        <v>112.42</v>
      </c>
      <c r="D63" s="4">
        <v>114.85</v>
      </c>
      <c r="E63" s="4">
        <v>120.97</v>
      </c>
      <c r="F63" s="4">
        <v>125.7</v>
      </c>
      <c r="G63" s="4">
        <v>136.27</v>
      </c>
      <c r="H63" s="4">
        <v>138.78</v>
      </c>
      <c r="I63" s="4">
        <v>158.35</v>
      </c>
      <c r="J63" s="4">
        <v>153.85</v>
      </c>
      <c r="K63" s="4">
        <v>164.82</v>
      </c>
      <c r="L63" s="4">
        <v>167.53</v>
      </c>
      <c r="M63" s="4">
        <v>167.28</v>
      </c>
      <c r="N63" s="4">
        <v>175.82</v>
      </c>
      <c r="O63" s="4">
        <v>163.63</v>
      </c>
      <c r="P63" s="4">
        <v>175.05</v>
      </c>
      <c r="Q63" s="4">
        <v>181.33</v>
      </c>
      <c r="R63" s="4">
        <v>199.63</v>
      </c>
      <c r="S63" s="4">
        <v>195.76</v>
      </c>
      <c r="T63" s="4">
        <v>205.7</v>
      </c>
      <c r="U63" s="4">
        <v>93.69</v>
      </c>
      <c r="V63" s="4">
        <v>114.32</v>
      </c>
      <c r="W63" s="4">
        <v>153.91</v>
      </c>
      <c r="X63" s="4">
        <v>168.91</v>
      </c>
      <c r="Y63" s="4">
        <v>169.9</v>
      </c>
      <c r="Z63" s="4">
        <v>199.23</v>
      </c>
    </row>
    <row r="64" spans="1:26" s="3" customFormat="1" ht="12.75">
      <c r="A64" s="3" t="s">
        <v>46</v>
      </c>
      <c r="B64" s="4">
        <v>73.06</v>
      </c>
      <c r="C64" s="4">
        <v>78.46</v>
      </c>
      <c r="D64" s="4">
        <v>79.61</v>
      </c>
      <c r="E64" s="4">
        <v>81.38</v>
      </c>
      <c r="F64" s="4">
        <v>82.08</v>
      </c>
      <c r="G64" s="4">
        <v>99.82</v>
      </c>
      <c r="H64" s="4">
        <v>103.68</v>
      </c>
      <c r="I64" s="4">
        <v>111.39</v>
      </c>
      <c r="J64" s="4">
        <v>113.45</v>
      </c>
      <c r="K64" s="4">
        <v>131.47</v>
      </c>
      <c r="L64" s="4">
        <v>134.73</v>
      </c>
      <c r="M64" s="4">
        <v>137.71</v>
      </c>
      <c r="N64" s="4">
        <v>140.12</v>
      </c>
      <c r="O64" s="4">
        <v>132.53</v>
      </c>
      <c r="P64" s="4">
        <v>148.11</v>
      </c>
      <c r="Q64" s="4">
        <v>151.01</v>
      </c>
      <c r="R64" s="4">
        <v>161.71</v>
      </c>
      <c r="S64" s="4">
        <v>168.09</v>
      </c>
      <c r="T64" s="4">
        <v>171.69</v>
      </c>
      <c r="U64" s="4">
        <v>71.64</v>
      </c>
      <c r="V64" s="4">
        <v>77.05</v>
      </c>
      <c r="W64" s="4">
        <v>127.99</v>
      </c>
      <c r="X64" s="4">
        <v>146.41</v>
      </c>
      <c r="Y64" s="4">
        <v>137.45</v>
      </c>
      <c r="Z64" s="4">
        <v>155.6</v>
      </c>
    </row>
    <row r="65" spans="1:26" s="3" customFormat="1" ht="12.75">
      <c r="A65" s="3" t="s">
        <v>47</v>
      </c>
      <c r="B65" s="4">
        <v>68.51</v>
      </c>
      <c r="C65" s="4">
        <v>75.27</v>
      </c>
      <c r="D65" s="4">
        <v>74.55</v>
      </c>
      <c r="E65" s="4">
        <v>78.28</v>
      </c>
      <c r="F65" s="4">
        <v>76.34</v>
      </c>
      <c r="G65" s="4">
        <v>94.33</v>
      </c>
      <c r="H65" s="4">
        <v>97.99</v>
      </c>
      <c r="I65" s="4">
        <v>105.14</v>
      </c>
      <c r="J65" s="4">
        <v>105.57</v>
      </c>
      <c r="K65" s="4">
        <v>123.23</v>
      </c>
      <c r="L65" s="4">
        <v>125.66</v>
      </c>
      <c r="M65" s="4">
        <v>130.09</v>
      </c>
      <c r="N65" s="4">
        <v>129.92</v>
      </c>
      <c r="O65" s="4">
        <v>125.78</v>
      </c>
      <c r="P65" s="4">
        <v>140.01</v>
      </c>
      <c r="Q65" s="4">
        <v>141.32</v>
      </c>
      <c r="R65" s="4">
        <v>150.5</v>
      </c>
      <c r="S65" s="4">
        <v>158.29</v>
      </c>
      <c r="T65" s="4">
        <v>160.91</v>
      </c>
      <c r="U65" s="4">
        <v>70.24</v>
      </c>
      <c r="V65" s="4">
        <v>76.31</v>
      </c>
      <c r="W65" s="4">
        <v>125.95</v>
      </c>
      <c r="X65" s="4">
        <v>143.5</v>
      </c>
      <c r="Y65" s="4">
        <v>134.88</v>
      </c>
      <c r="Z65" s="4">
        <v>153.95</v>
      </c>
    </row>
    <row r="66" spans="1:26" s="3" customFormat="1" ht="12.75">
      <c r="A66" s="3" t="s">
        <v>48</v>
      </c>
      <c r="B66" s="4">
        <v>39.33</v>
      </c>
      <c r="C66" s="4">
        <v>41.38</v>
      </c>
      <c r="D66" s="4">
        <v>44.44</v>
      </c>
      <c r="E66" s="4">
        <v>43.24</v>
      </c>
      <c r="F66" s="4">
        <v>46.82</v>
      </c>
      <c r="G66" s="4">
        <v>55.47</v>
      </c>
      <c r="H66" s="4">
        <v>56.54</v>
      </c>
      <c r="I66" s="4">
        <v>59.78</v>
      </c>
      <c r="J66" s="4">
        <v>62.83</v>
      </c>
      <c r="K66" s="4">
        <v>67.16</v>
      </c>
      <c r="L66" s="4">
        <v>75.82</v>
      </c>
      <c r="M66" s="4">
        <v>70.11</v>
      </c>
      <c r="N66" s="4">
        <v>79.91</v>
      </c>
      <c r="O66" s="4">
        <v>72.36</v>
      </c>
      <c r="P66" s="4">
        <v>77.97</v>
      </c>
      <c r="Q66" s="4">
        <v>84.6</v>
      </c>
      <c r="R66" s="4">
        <v>87.11</v>
      </c>
      <c r="S66" s="4">
        <v>84.92</v>
      </c>
      <c r="T66" s="4">
        <v>91.8</v>
      </c>
      <c r="U66" s="4">
        <v>37.86</v>
      </c>
      <c r="V66" s="4">
        <v>44.27</v>
      </c>
      <c r="W66" s="4">
        <v>68.87</v>
      </c>
      <c r="X66" s="4">
        <v>73.56</v>
      </c>
      <c r="Y66" s="4">
        <v>71.78</v>
      </c>
      <c r="Z66" s="4">
        <v>82.21</v>
      </c>
    </row>
    <row r="67" spans="1:26" s="3" customFormat="1" ht="12.75">
      <c r="A67" s="3" t="s">
        <v>49</v>
      </c>
      <c r="B67" s="4">
        <v>41.42</v>
      </c>
      <c r="C67" s="4">
        <v>45.53</v>
      </c>
      <c r="D67" s="4">
        <v>45.71</v>
      </c>
      <c r="E67" s="4">
        <v>47.14</v>
      </c>
      <c r="F67" s="4">
        <v>47.08</v>
      </c>
      <c r="G67" s="4">
        <v>57.5</v>
      </c>
      <c r="H67" s="4">
        <v>59.91</v>
      </c>
      <c r="I67" s="4">
        <v>64.41</v>
      </c>
      <c r="J67" s="4">
        <v>64.76</v>
      </c>
      <c r="K67" s="4">
        <v>76.79</v>
      </c>
      <c r="L67" s="4">
        <v>77.68</v>
      </c>
      <c r="M67" s="4">
        <v>80.1</v>
      </c>
      <c r="N67" s="4">
        <v>79.98</v>
      </c>
      <c r="O67" s="4">
        <v>76.05</v>
      </c>
      <c r="P67" s="4">
        <v>85.85</v>
      </c>
      <c r="Q67" s="4">
        <v>86.53</v>
      </c>
      <c r="R67" s="4">
        <v>91.89</v>
      </c>
      <c r="S67" s="4">
        <v>98.58</v>
      </c>
      <c r="T67" s="4">
        <v>97.72</v>
      </c>
      <c r="U67" s="4">
        <v>38.42</v>
      </c>
      <c r="V67" s="4">
        <v>41.36</v>
      </c>
      <c r="W67" s="4">
        <v>70.15</v>
      </c>
      <c r="X67" s="4">
        <v>79.43</v>
      </c>
      <c r="Y67" s="4">
        <v>74.21</v>
      </c>
      <c r="Z67" s="4">
        <v>84.08</v>
      </c>
    </row>
    <row r="68" spans="1:26" s="3" customFormat="1" ht="12.75">
      <c r="A68" s="3" t="s">
        <v>50</v>
      </c>
      <c r="B68" s="4">
        <v>14.3</v>
      </c>
      <c r="C68" s="4">
        <v>14.52</v>
      </c>
      <c r="D68" s="4">
        <v>15.77</v>
      </c>
      <c r="E68" s="4">
        <v>16.32</v>
      </c>
      <c r="F68" s="4">
        <v>17.24</v>
      </c>
      <c r="G68" s="4">
        <v>19.24</v>
      </c>
      <c r="H68" s="4">
        <v>19.46</v>
      </c>
      <c r="I68" s="4">
        <v>19.91</v>
      </c>
      <c r="J68" s="4">
        <v>21.49</v>
      </c>
      <c r="K68" s="4">
        <v>23.07</v>
      </c>
      <c r="L68" s="4">
        <v>25.27</v>
      </c>
      <c r="M68" s="4">
        <v>22.82</v>
      </c>
      <c r="N68" s="4">
        <v>25.75</v>
      </c>
      <c r="O68" s="4">
        <v>22.73</v>
      </c>
      <c r="P68" s="4">
        <v>24.71</v>
      </c>
      <c r="Q68" s="4">
        <v>26.94</v>
      </c>
      <c r="R68" s="4">
        <v>27.22</v>
      </c>
      <c r="S68" s="4">
        <v>26.38</v>
      </c>
      <c r="T68" s="4">
        <v>28.75</v>
      </c>
      <c r="U68" s="4">
        <v>11.82</v>
      </c>
      <c r="V68" s="4">
        <v>15.1</v>
      </c>
      <c r="W68" s="4">
        <v>20.53</v>
      </c>
      <c r="X68" s="4">
        <v>20.99</v>
      </c>
      <c r="Y68" s="4">
        <v>21.16</v>
      </c>
      <c r="Z68" s="4">
        <v>22.63</v>
      </c>
    </row>
    <row r="69" spans="1:26" s="3" customFormat="1" ht="12.75">
      <c r="A69" s="3" t="s">
        <v>51</v>
      </c>
      <c r="B69" s="4">
        <v>67.86</v>
      </c>
      <c r="C69" s="4">
        <v>76.01</v>
      </c>
      <c r="D69" s="4">
        <v>75.33</v>
      </c>
      <c r="E69" s="4">
        <v>78.18</v>
      </c>
      <c r="F69" s="4">
        <v>76.74</v>
      </c>
      <c r="G69" s="4">
        <v>93.76</v>
      </c>
      <c r="H69" s="4">
        <v>97.71</v>
      </c>
      <c r="I69" s="4">
        <v>102.81</v>
      </c>
      <c r="J69" s="4">
        <v>104.81</v>
      </c>
      <c r="K69" s="4">
        <v>126.51</v>
      </c>
      <c r="L69" s="4">
        <v>125.3</v>
      </c>
      <c r="M69" s="4">
        <v>130.22</v>
      </c>
      <c r="N69" s="4">
        <v>130.9</v>
      </c>
      <c r="O69" s="4">
        <v>126.03</v>
      </c>
      <c r="P69" s="4">
        <v>140.1</v>
      </c>
      <c r="Q69" s="4">
        <v>140.87</v>
      </c>
      <c r="R69" s="4">
        <v>151.85</v>
      </c>
      <c r="S69" s="4">
        <v>160.77</v>
      </c>
      <c r="T69" s="4">
        <v>160.71</v>
      </c>
      <c r="U69" s="4">
        <v>80.72</v>
      </c>
      <c r="V69" s="4">
        <v>88.17</v>
      </c>
      <c r="W69" s="4">
        <v>145.01</v>
      </c>
      <c r="X69" s="4">
        <v>165.35</v>
      </c>
      <c r="Y69" s="4">
        <v>155.66</v>
      </c>
      <c r="Z69" s="4">
        <v>173.47</v>
      </c>
    </row>
    <row r="70" spans="1:26" s="3" customFormat="1" ht="12.75">
      <c r="A70" s="3" t="s">
        <v>52</v>
      </c>
      <c r="B70" s="4">
        <v>50.72</v>
      </c>
      <c r="C70" s="4">
        <v>58.21</v>
      </c>
      <c r="D70" s="4">
        <v>59.15</v>
      </c>
      <c r="E70" s="4">
        <v>59.63</v>
      </c>
      <c r="F70" s="4">
        <v>62.08</v>
      </c>
      <c r="G70" s="4">
        <v>71.6</v>
      </c>
      <c r="H70" s="4">
        <v>73.03</v>
      </c>
      <c r="I70" s="4">
        <v>77</v>
      </c>
      <c r="J70" s="4">
        <v>77.49</v>
      </c>
      <c r="K70" s="4">
        <v>86.97</v>
      </c>
      <c r="L70" s="4">
        <v>84.28</v>
      </c>
      <c r="M70" s="4">
        <v>85.87</v>
      </c>
      <c r="N70" s="4">
        <v>85.8</v>
      </c>
      <c r="O70" s="4">
        <v>83.33</v>
      </c>
      <c r="P70" s="4">
        <v>93.1</v>
      </c>
      <c r="Q70" s="4">
        <v>91.49</v>
      </c>
      <c r="R70" s="4">
        <v>86.9</v>
      </c>
      <c r="S70" s="4">
        <v>96.14</v>
      </c>
      <c r="T70" s="4">
        <v>100.26</v>
      </c>
      <c r="U70" s="4">
        <v>52.16</v>
      </c>
      <c r="V70" s="4">
        <v>53.71</v>
      </c>
      <c r="W70" s="4">
        <v>70.92</v>
      </c>
      <c r="X70" s="4">
        <v>79.73</v>
      </c>
      <c r="Y70" s="4">
        <v>79.83</v>
      </c>
      <c r="Z70" s="4">
        <v>91.7</v>
      </c>
    </row>
    <row r="71" spans="1:26" s="3" customFormat="1" ht="12.75">
      <c r="A71" s="3" t="s">
        <v>53</v>
      </c>
      <c r="B71" s="4">
        <v>17</v>
      </c>
      <c r="C71" s="4">
        <v>18.95</v>
      </c>
      <c r="D71" s="4">
        <v>18.64</v>
      </c>
      <c r="E71" s="4">
        <v>20.76</v>
      </c>
      <c r="F71" s="4">
        <v>20.2</v>
      </c>
      <c r="G71" s="4">
        <v>17.83</v>
      </c>
      <c r="H71" s="4">
        <v>18.26</v>
      </c>
      <c r="I71" s="4">
        <v>19.65</v>
      </c>
      <c r="J71" s="4">
        <v>19.81</v>
      </c>
      <c r="K71" s="4">
        <v>17</v>
      </c>
      <c r="L71" s="4">
        <v>18.11</v>
      </c>
      <c r="M71" s="4">
        <v>18.42</v>
      </c>
      <c r="N71" s="4">
        <v>18.46</v>
      </c>
      <c r="O71" s="4">
        <v>18.18</v>
      </c>
      <c r="P71" s="4">
        <v>20.73</v>
      </c>
      <c r="Q71" s="4">
        <v>20.89</v>
      </c>
      <c r="R71" s="4">
        <v>21.25</v>
      </c>
      <c r="S71" s="4">
        <v>23.42</v>
      </c>
      <c r="T71" s="4">
        <v>23.53</v>
      </c>
      <c r="U71" s="4">
        <v>17.47</v>
      </c>
      <c r="V71" s="4">
        <v>19.15</v>
      </c>
      <c r="W71" s="4">
        <v>17.8</v>
      </c>
      <c r="X71" s="4">
        <v>19.95</v>
      </c>
      <c r="Y71" s="4">
        <v>19.61</v>
      </c>
      <c r="Z71" s="4">
        <v>22.63</v>
      </c>
    </row>
    <row r="72" spans="1:26" s="3" customFormat="1" ht="12.75">
      <c r="A72" s="3" t="s">
        <v>54</v>
      </c>
      <c r="B72" s="4">
        <v>24.11</v>
      </c>
      <c r="C72" s="4">
        <v>26.38</v>
      </c>
      <c r="D72" s="4">
        <v>27.18</v>
      </c>
      <c r="E72" s="4">
        <v>27.31</v>
      </c>
      <c r="F72" s="4">
        <v>27.07</v>
      </c>
      <c r="G72" s="4">
        <v>34.04</v>
      </c>
      <c r="H72" s="4">
        <v>34.96</v>
      </c>
      <c r="I72" s="4">
        <v>38.39</v>
      </c>
      <c r="J72" s="4">
        <v>36.54</v>
      </c>
      <c r="K72" s="4">
        <v>43.26</v>
      </c>
      <c r="L72" s="4">
        <v>44.31</v>
      </c>
      <c r="M72" s="4">
        <v>47.41</v>
      </c>
      <c r="N72" s="4">
        <v>46.67</v>
      </c>
      <c r="O72" s="4">
        <v>45.47</v>
      </c>
      <c r="P72" s="4">
        <v>49.4</v>
      </c>
      <c r="Q72" s="4">
        <v>50.01</v>
      </c>
      <c r="R72" s="4">
        <v>54.54</v>
      </c>
      <c r="S72" s="4">
        <v>55.3</v>
      </c>
      <c r="T72" s="4">
        <v>55.94</v>
      </c>
      <c r="U72" s="4">
        <v>24.88</v>
      </c>
      <c r="V72" s="4">
        <v>26.9</v>
      </c>
      <c r="W72" s="4">
        <v>45.26</v>
      </c>
      <c r="X72" s="4">
        <v>51.71</v>
      </c>
      <c r="Y72" s="4">
        <v>48.44</v>
      </c>
      <c r="Z72" s="4">
        <v>54.65</v>
      </c>
    </row>
    <row r="73" spans="1:26" s="3" customFormat="1" ht="12.75">
      <c r="A73" s="3" t="s">
        <v>55</v>
      </c>
      <c r="B73" s="4">
        <v>121.51</v>
      </c>
      <c r="C73" s="4">
        <v>129.62</v>
      </c>
      <c r="D73" s="4">
        <v>132.92</v>
      </c>
      <c r="E73" s="4">
        <v>141.28</v>
      </c>
      <c r="F73" s="4">
        <v>139.79</v>
      </c>
      <c r="G73" s="4">
        <v>171.93</v>
      </c>
      <c r="H73" s="4">
        <v>171.64</v>
      </c>
      <c r="I73" s="4">
        <v>186.31</v>
      </c>
      <c r="J73" s="4">
        <v>185.44</v>
      </c>
      <c r="K73" s="4">
        <v>207.56</v>
      </c>
      <c r="L73" s="4">
        <v>223.95</v>
      </c>
      <c r="M73" s="4">
        <v>223.05</v>
      </c>
      <c r="N73" s="4">
        <v>230.66</v>
      </c>
      <c r="O73" s="4">
        <v>224.12</v>
      </c>
      <c r="P73" s="4">
        <v>238.59</v>
      </c>
      <c r="Q73" s="4">
        <v>245.62</v>
      </c>
      <c r="R73" s="4">
        <v>261.08</v>
      </c>
      <c r="S73" s="4">
        <v>268.29</v>
      </c>
      <c r="T73" s="4">
        <v>271.2</v>
      </c>
      <c r="U73" s="4">
        <v>101.26</v>
      </c>
      <c r="V73" s="4">
        <v>119.73</v>
      </c>
      <c r="W73" s="4">
        <v>192.2</v>
      </c>
      <c r="X73" s="4">
        <v>214.52</v>
      </c>
      <c r="Y73" s="4">
        <v>207.56</v>
      </c>
      <c r="Z73" s="4">
        <v>233.48</v>
      </c>
    </row>
    <row r="74" spans="1:26" s="3" customFormat="1" ht="12.75">
      <c r="A74" s="3" t="s">
        <v>56</v>
      </c>
      <c r="B74" s="4">
        <v>46.19</v>
      </c>
      <c r="C74" s="4">
        <v>50.29</v>
      </c>
      <c r="D74" s="4">
        <v>51.36</v>
      </c>
      <c r="E74" s="4">
        <v>53.16</v>
      </c>
      <c r="F74" s="4">
        <v>53.79</v>
      </c>
      <c r="G74" s="4">
        <v>62.33</v>
      </c>
      <c r="H74" s="4">
        <v>63.91</v>
      </c>
      <c r="I74" s="4">
        <v>68.59</v>
      </c>
      <c r="J74" s="4">
        <v>69.25</v>
      </c>
      <c r="K74" s="4">
        <v>76.61</v>
      </c>
      <c r="L74" s="4">
        <v>79.5</v>
      </c>
      <c r="M74" s="4">
        <v>79.81</v>
      </c>
      <c r="N74" s="4">
        <v>82.31</v>
      </c>
      <c r="O74" s="4">
        <v>78.15</v>
      </c>
      <c r="P74" s="4">
        <v>86.04</v>
      </c>
      <c r="Q74" s="4">
        <v>88.23</v>
      </c>
      <c r="R74" s="4">
        <v>92.47</v>
      </c>
      <c r="S74" s="4">
        <v>95.72</v>
      </c>
      <c r="T74" s="4">
        <v>98.15</v>
      </c>
      <c r="U74" s="4">
        <v>44.92</v>
      </c>
      <c r="V74" s="4">
        <v>50.48</v>
      </c>
      <c r="W74" s="4">
        <v>74.49</v>
      </c>
      <c r="X74" s="4">
        <v>82.89</v>
      </c>
      <c r="Y74" s="4">
        <v>80.09</v>
      </c>
      <c r="Z74" s="4">
        <v>90.73</v>
      </c>
    </row>
    <row r="76" spans="1:26" s="3" customFormat="1" ht="15.75">
      <c r="A76" s="8" t="s">
        <v>0</v>
      </c>
      <c r="B76" s="4">
        <v>0.1336</v>
      </c>
      <c r="C76" s="4">
        <v>0.1345</v>
      </c>
      <c r="D76" s="4">
        <v>0.1742</v>
      </c>
      <c r="E76" s="4">
        <v>0.1819</v>
      </c>
      <c r="F76" s="4">
        <v>0.1813</v>
      </c>
      <c r="G76" s="4">
        <v>0.142</v>
      </c>
      <c r="H76" s="4">
        <v>0.1512</v>
      </c>
      <c r="I76" s="4">
        <v>0.1533</v>
      </c>
      <c r="J76" s="4">
        <v>0.1567</v>
      </c>
      <c r="K76" s="4">
        <v>0.1372</v>
      </c>
      <c r="L76" s="4">
        <v>0.1386</v>
      </c>
      <c r="M76" s="4">
        <v>0.1369</v>
      </c>
      <c r="N76" s="4">
        <v>0.1387</v>
      </c>
      <c r="O76" s="4">
        <v>0.1409</v>
      </c>
      <c r="P76" s="4">
        <v>0.1547</v>
      </c>
      <c r="Q76" s="4">
        <v>0.1565</v>
      </c>
      <c r="R76" s="4">
        <v>0.1677</v>
      </c>
      <c r="S76" s="4">
        <v>0.1666</v>
      </c>
      <c r="T76" s="4">
        <v>0.1739</v>
      </c>
      <c r="U76" s="4">
        <v>0.1428</v>
      </c>
      <c r="V76" s="4">
        <v>0.1641</v>
      </c>
      <c r="W76" s="4">
        <v>0.1405</v>
      </c>
      <c r="X76" s="4">
        <v>0.1562</v>
      </c>
      <c r="Y76" s="4">
        <v>0.1516</v>
      </c>
      <c r="Z76" s="4">
        <v>0.1785</v>
      </c>
    </row>
    <row r="78" spans="1:26" s="25" customFormat="1" ht="15.75">
      <c r="A78" s="22" t="s">
        <v>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s="3" customFormat="1" ht="12.75">
      <c r="A79" s="3" t="s">
        <v>57</v>
      </c>
      <c r="B79" s="4">
        <v>3.4013</v>
      </c>
      <c r="C79" s="4">
        <v>3.471</v>
      </c>
      <c r="D79" s="4">
        <v>3.6403</v>
      </c>
      <c r="E79" s="4">
        <v>4.0554</v>
      </c>
      <c r="F79" s="4">
        <v>4.102</v>
      </c>
      <c r="G79" s="4">
        <v>3.6476</v>
      </c>
      <c r="H79" s="4">
        <v>3.9266</v>
      </c>
      <c r="I79" s="4">
        <v>3.853</v>
      </c>
      <c r="J79" s="4">
        <v>4.062</v>
      </c>
      <c r="K79" s="4">
        <v>3.762</v>
      </c>
      <c r="L79" s="4">
        <v>3.801</v>
      </c>
      <c r="M79" s="4">
        <v>3.742</v>
      </c>
      <c r="N79" s="4">
        <v>3.807</v>
      </c>
      <c r="O79" s="4">
        <v>3.7556</v>
      </c>
      <c r="P79" s="4">
        <v>4.001</v>
      </c>
      <c r="Q79" s="4">
        <v>4.2066</v>
      </c>
      <c r="R79" s="4">
        <v>4.598</v>
      </c>
      <c r="S79" s="4">
        <v>4.496</v>
      </c>
      <c r="T79" s="4">
        <v>4.7118</v>
      </c>
      <c r="U79" s="4">
        <v>3.3796</v>
      </c>
      <c r="V79" s="4">
        <v>4.261</v>
      </c>
      <c r="W79" s="4">
        <v>3.9206</v>
      </c>
      <c r="X79" s="4">
        <v>4.242</v>
      </c>
      <c r="Y79" s="4">
        <v>4.4856</v>
      </c>
      <c r="Z79" s="4">
        <v>5.2856</v>
      </c>
    </row>
    <row r="80" spans="1:26" s="3" customFormat="1" ht="12.75">
      <c r="A80" s="3" t="s">
        <v>58</v>
      </c>
      <c r="B80" s="4">
        <v>1.3766</v>
      </c>
      <c r="C80" s="4">
        <v>1.3346</v>
      </c>
      <c r="D80" s="4">
        <v>1.5889</v>
      </c>
      <c r="E80" s="4">
        <v>1.594</v>
      </c>
      <c r="F80" s="4">
        <v>1.6207</v>
      </c>
      <c r="G80" s="4">
        <v>1.3445</v>
      </c>
      <c r="H80" s="4">
        <v>1.454</v>
      </c>
      <c r="I80" s="4">
        <v>1.451</v>
      </c>
      <c r="J80" s="4">
        <v>1.4907</v>
      </c>
      <c r="K80" s="4">
        <v>1.347</v>
      </c>
      <c r="L80" s="4">
        <v>1.3558</v>
      </c>
      <c r="M80" s="4">
        <v>1.3478</v>
      </c>
      <c r="N80" s="4">
        <v>1.3556</v>
      </c>
      <c r="O80" s="4">
        <v>1.3439</v>
      </c>
      <c r="P80" s="4">
        <v>1.4848</v>
      </c>
      <c r="Q80" s="4">
        <v>1.4908</v>
      </c>
      <c r="R80" s="4">
        <v>1.6478</v>
      </c>
      <c r="S80" s="4">
        <v>1.6795</v>
      </c>
      <c r="T80" s="4">
        <v>1.6889</v>
      </c>
      <c r="U80" s="4">
        <v>1.2153</v>
      </c>
      <c r="V80" s="4">
        <v>1.3445</v>
      </c>
      <c r="W80" s="4">
        <v>1.137</v>
      </c>
      <c r="X80" s="4">
        <v>1.2771</v>
      </c>
      <c r="Y80" s="4">
        <v>1.2163</v>
      </c>
      <c r="Z80" s="4">
        <v>1.3953</v>
      </c>
    </row>
    <row r="81" spans="1:26" s="3" customFormat="1" ht="12.75">
      <c r="A81" s="3" t="s">
        <v>21</v>
      </c>
      <c r="B81" s="4">
        <v>2.1638</v>
      </c>
      <c r="C81" s="4">
        <v>2.1523</v>
      </c>
      <c r="D81" s="4">
        <v>2.405</v>
      </c>
      <c r="E81" s="4">
        <v>2.5425</v>
      </c>
      <c r="F81" s="4">
        <v>2.5783</v>
      </c>
      <c r="G81" s="4">
        <v>2.2145</v>
      </c>
      <c r="H81" s="4">
        <v>2.3894</v>
      </c>
      <c r="I81" s="4">
        <v>2.3644</v>
      </c>
      <c r="J81" s="4">
        <v>2.4607</v>
      </c>
      <c r="K81" s="4">
        <v>2.251</v>
      </c>
      <c r="L81" s="4">
        <v>2.2701</v>
      </c>
      <c r="M81" s="4">
        <v>2.2457</v>
      </c>
      <c r="N81" s="4">
        <v>2.2717</v>
      </c>
      <c r="O81" s="4">
        <v>2.2465</v>
      </c>
      <c r="P81" s="4">
        <v>2.4373</v>
      </c>
      <c r="Q81" s="4">
        <v>2.5042</v>
      </c>
      <c r="R81" s="4">
        <v>2.7525</v>
      </c>
      <c r="S81" s="4">
        <v>2.7479</v>
      </c>
      <c r="T81" s="4">
        <v>2.8209</v>
      </c>
      <c r="U81" s="4">
        <v>2.0266</v>
      </c>
      <c r="V81" s="4">
        <v>2.3935</v>
      </c>
      <c r="W81" s="4">
        <v>2.1113</v>
      </c>
      <c r="X81" s="4">
        <v>2.3275</v>
      </c>
      <c r="Y81" s="4">
        <v>2.3357</v>
      </c>
      <c r="Z81" s="4">
        <v>2.7156</v>
      </c>
    </row>
    <row r="83" spans="1:26" s="25" customFormat="1" ht="15.75">
      <c r="A83" s="22" t="s">
        <v>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s="11" customFormat="1" ht="12.75">
      <c r="A84" s="11" t="s">
        <v>59</v>
      </c>
      <c r="B84" s="10">
        <v>0.061772</v>
      </c>
      <c r="C84" s="10">
        <v>0.060061</v>
      </c>
      <c r="D84" s="10">
        <v>0.057605</v>
      </c>
      <c r="E84" s="10">
        <v>0.055062</v>
      </c>
      <c r="F84" s="10">
        <v>0.054112</v>
      </c>
      <c r="G84" s="10">
        <v>0.053642</v>
      </c>
      <c r="H84" s="10">
        <v>0.048605</v>
      </c>
      <c r="I84" s="10">
        <v>0.048612</v>
      </c>
      <c r="J84" s="10">
        <v>0.048741</v>
      </c>
      <c r="K84" s="10">
        <v>0.045912</v>
      </c>
      <c r="L84" s="10">
        <v>0.045766</v>
      </c>
      <c r="M84" s="10">
        <v>0.046159</v>
      </c>
      <c r="N84" s="10">
        <v>0.046715</v>
      </c>
      <c r="O84" s="10">
        <v>0.048291</v>
      </c>
      <c r="P84" s="10">
        <v>0.043144</v>
      </c>
      <c r="Q84" s="10">
        <v>0.043671</v>
      </c>
      <c r="R84" s="10">
        <v>0.039881</v>
      </c>
      <c r="S84" s="10">
        <v>0.038693</v>
      </c>
      <c r="T84" s="10">
        <v>0.03851</v>
      </c>
      <c r="U84" s="10">
        <v>0.063625</v>
      </c>
      <c r="V84" s="10">
        <v>0.054936</v>
      </c>
      <c r="W84" s="10">
        <v>0.047933</v>
      </c>
      <c r="X84" s="10">
        <v>0.043636</v>
      </c>
      <c r="Y84" s="10">
        <v>0.044717</v>
      </c>
      <c r="Z84" s="10">
        <v>0.039279</v>
      </c>
    </row>
    <row r="85" spans="1:26" s="11" customFormat="1" ht="12.75">
      <c r="A85" s="11" t="s">
        <v>60</v>
      </c>
      <c r="B85" s="10">
        <v>0.035095</v>
      </c>
      <c r="C85" s="10">
        <v>0.034385</v>
      </c>
      <c r="D85" s="10">
        <v>0.032161</v>
      </c>
      <c r="E85" s="10">
        <v>0.030045</v>
      </c>
      <c r="F85" s="10">
        <v>0.028846</v>
      </c>
      <c r="G85" s="10">
        <v>0.029856</v>
      </c>
      <c r="H85" s="10">
        <v>0.027987</v>
      </c>
      <c r="I85" s="10">
        <v>0.027746</v>
      </c>
      <c r="J85" s="10">
        <v>0.027353</v>
      </c>
      <c r="K85" s="10">
        <v>0.027621</v>
      </c>
      <c r="L85" s="10">
        <v>0.027071</v>
      </c>
      <c r="M85" s="10">
        <v>0.027793</v>
      </c>
      <c r="N85" s="10">
        <v>0.0269</v>
      </c>
      <c r="O85" s="10">
        <v>0.028683</v>
      </c>
      <c r="P85" s="10">
        <v>0.025558</v>
      </c>
      <c r="Q85" s="10">
        <v>0.024504</v>
      </c>
      <c r="R85" s="10">
        <v>0.023071</v>
      </c>
      <c r="S85" s="10">
        <v>0.024013</v>
      </c>
      <c r="T85" s="10">
        <v>0.022123</v>
      </c>
      <c r="U85" s="10">
        <v>0.035894</v>
      </c>
      <c r="V85" s="10">
        <v>0.029066</v>
      </c>
      <c r="W85" s="10">
        <v>0.029128</v>
      </c>
      <c r="X85" s="10">
        <v>0.026958</v>
      </c>
      <c r="Y85" s="10">
        <v>0.026604</v>
      </c>
      <c r="Z85" s="10">
        <v>0.023676</v>
      </c>
    </row>
    <row r="86" spans="1:26" s="11" customFormat="1" ht="12.75">
      <c r="A86" s="11" t="s">
        <v>61</v>
      </c>
      <c r="B86" s="10">
        <v>0.10752</v>
      </c>
      <c r="C86" s="10">
        <v>0.10499</v>
      </c>
      <c r="D86" s="10">
        <v>0.097222</v>
      </c>
      <c r="E86" s="10">
        <v>0.096716</v>
      </c>
      <c r="F86" s="10">
        <v>0.089732</v>
      </c>
      <c r="G86" s="10">
        <v>0.096784</v>
      </c>
      <c r="H86" s="10">
        <v>0.087278</v>
      </c>
      <c r="I86" s="10">
        <v>0.087686</v>
      </c>
      <c r="J86" s="10">
        <v>0.085909</v>
      </c>
      <c r="K86" s="10">
        <v>0.083189</v>
      </c>
      <c r="L86" s="10">
        <v>0.07846</v>
      </c>
      <c r="M86" s="10">
        <v>0.083311</v>
      </c>
      <c r="N86" s="10">
        <v>0.079694</v>
      </c>
      <c r="O86" s="10">
        <v>0.08563</v>
      </c>
      <c r="P86" s="10">
        <v>0.075522</v>
      </c>
      <c r="Q86" s="10">
        <v>0.077147</v>
      </c>
      <c r="R86" s="10">
        <v>0.071278</v>
      </c>
      <c r="S86" s="10">
        <v>0.068588</v>
      </c>
      <c r="T86" s="10">
        <v>0.066215</v>
      </c>
      <c r="U86" s="10">
        <v>0.1117</v>
      </c>
      <c r="V86" s="10">
        <v>0.094108</v>
      </c>
      <c r="W86" s="10">
        <v>0.079095</v>
      </c>
      <c r="X86" s="10">
        <v>0.073178</v>
      </c>
      <c r="Y86" s="10">
        <v>0.075842</v>
      </c>
      <c r="Z86" s="10">
        <v>0.067586</v>
      </c>
    </row>
    <row r="87" spans="1:26" s="11" customFormat="1" ht="12.75">
      <c r="A87" s="11" t="s">
        <v>62</v>
      </c>
      <c r="B87" s="10">
        <v>0.10703</v>
      </c>
      <c r="C87" s="10">
        <v>0.10063</v>
      </c>
      <c r="D87" s="10">
        <v>0.098349</v>
      </c>
      <c r="E87" s="10">
        <v>0.095424</v>
      </c>
      <c r="F87" s="10">
        <v>0.093115</v>
      </c>
      <c r="G87" s="10">
        <v>0.11368</v>
      </c>
      <c r="H87" s="10">
        <v>0.10407</v>
      </c>
      <c r="I87" s="10">
        <v>0.10416</v>
      </c>
      <c r="J87" s="10">
        <v>0.10187</v>
      </c>
      <c r="K87" s="10">
        <v>0.11217</v>
      </c>
      <c r="L87" s="10">
        <v>0.1105</v>
      </c>
      <c r="M87" s="10">
        <v>0.11184</v>
      </c>
      <c r="N87" s="10">
        <v>0.10957</v>
      </c>
      <c r="O87" s="10">
        <v>0.114</v>
      </c>
      <c r="P87" s="10">
        <v>0.10223</v>
      </c>
      <c r="Q87" s="10">
        <v>0.1021</v>
      </c>
      <c r="R87" s="10">
        <v>0.096176</v>
      </c>
      <c r="S87" s="10">
        <v>0.091033</v>
      </c>
      <c r="T87" s="10">
        <v>0.088887</v>
      </c>
      <c r="U87" s="10">
        <v>0.10183</v>
      </c>
      <c r="V87" s="10">
        <v>0.090328</v>
      </c>
      <c r="W87" s="10">
        <v>0.10511</v>
      </c>
      <c r="X87" s="10">
        <v>0.093263</v>
      </c>
      <c r="Y87" s="10">
        <v>0.098394</v>
      </c>
      <c r="Z87" s="10">
        <v>0.087837</v>
      </c>
    </row>
    <row r="88" spans="1:26" s="11" customFormat="1" ht="12.75">
      <c r="A88" s="11" t="s">
        <v>21</v>
      </c>
      <c r="B88" s="10">
        <v>0.070674</v>
      </c>
      <c r="C88" s="10">
        <v>0.068345</v>
      </c>
      <c r="D88" s="10">
        <v>0.064876</v>
      </c>
      <c r="E88" s="10">
        <v>0.062509</v>
      </c>
      <c r="F88" s="10">
        <v>0.060095</v>
      </c>
      <c r="G88" s="10">
        <v>0.06479</v>
      </c>
      <c r="H88" s="10">
        <v>0.059289</v>
      </c>
      <c r="I88" s="10">
        <v>0.059244</v>
      </c>
      <c r="J88" s="10">
        <v>0.058445</v>
      </c>
      <c r="K88" s="10">
        <v>0.058652</v>
      </c>
      <c r="L88" s="10">
        <v>0.057249</v>
      </c>
      <c r="M88" s="10">
        <v>0.058799</v>
      </c>
      <c r="N88" s="10">
        <v>0.057555</v>
      </c>
      <c r="O88" s="10">
        <v>0.06064</v>
      </c>
      <c r="P88" s="10">
        <v>0.054016</v>
      </c>
      <c r="Q88" s="10">
        <v>0.053882</v>
      </c>
      <c r="R88" s="10">
        <v>0.050114</v>
      </c>
      <c r="S88" s="10">
        <v>0.049078</v>
      </c>
      <c r="T88" s="10">
        <v>0.04735</v>
      </c>
      <c r="U88" s="10">
        <v>0.071391</v>
      </c>
      <c r="V88" s="10">
        <v>0.060698</v>
      </c>
      <c r="W88" s="10">
        <v>0.05837</v>
      </c>
      <c r="X88" s="10">
        <v>0.05323</v>
      </c>
      <c r="Y88" s="10">
        <v>0.054585</v>
      </c>
      <c r="Z88" s="10">
        <v>0.048473</v>
      </c>
    </row>
    <row r="90" spans="1:26" s="11" customFormat="1" ht="15.75">
      <c r="A90" s="9" t="s">
        <v>4</v>
      </c>
      <c r="B90" s="13">
        <v>0.005185185185185185</v>
      </c>
      <c r="C90" s="13">
        <v>0.004837962962962963</v>
      </c>
      <c r="D90" s="13">
        <v>0.004791666666666667</v>
      </c>
      <c r="E90" s="13">
        <v>0.004652777777777777</v>
      </c>
      <c r="F90" s="13">
        <v>0.004502314814814815</v>
      </c>
      <c r="G90" s="13">
        <v>0.004675925925925926</v>
      </c>
      <c r="H90" s="13">
        <v>0.0043287037037037035</v>
      </c>
      <c r="I90" s="13">
        <v>0.0043287037037037035</v>
      </c>
      <c r="J90" s="13">
        <v>0.004236111111111111</v>
      </c>
      <c r="K90" s="13">
        <v>0.004976851851851852</v>
      </c>
      <c r="L90" s="13">
        <v>0.004884259259259259</v>
      </c>
      <c r="M90" s="13">
        <v>0.004768518518518518</v>
      </c>
      <c r="N90" s="13">
        <v>0.004791666666666667</v>
      </c>
      <c r="O90" s="13">
        <v>0.0051736111111111115</v>
      </c>
      <c r="P90" s="13">
        <v>0.0050578703703703706</v>
      </c>
      <c r="Q90" s="13">
        <v>0.004861111111111111</v>
      </c>
      <c r="R90" s="13">
        <v>0.004513888888888889</v>
      </c>
      <c r="S90" s="13">
        <v>0.0044907407407407405</v>
      </c>
      <c r="T90" s="13">
        <v>0.0044444444444444444</v>
      </c>
      <c r="U90" s="13">
        <v>0.004108796296296297</v>
      </c>
      <c r="V90" s="13">
        <v>0.0037152777777777774</v>
      </c>
      <c r="W90" s="13">
        <v>0.005439814814814815</v>
      </c>
      <c r="X90" s="13">
        <v>0.0043287037037037035</v>
      </c>
      <c r="Y90" s="13">
        <v>0.004722222222222222</v>
      </c>
      <c r="Z90" s="13">
        <v>0.0045370370370370365</v>
      </c>
    </row>
    <row r="91" spans="2:26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s="11" customFormat="1" ht="15.75">
      <c r="A92" s="9" t="s">
        <v>5</v>
      </c>
      <c r="B92" s="13">
        <v>0.000636574074074074</v>
      </c>
      <c r="C92" s="13">
        <v>0.0005902777777777778</v>
      </c>
      <c r="D92" s="13">
        <v>0.0005902777777777778</v>
      </c>
      <c r="E92" s="13">
        <v>0.0005555555555555556</v>
      </c>
      <c r="F92" s="13">
        <v>0.0005555555555555556</v>
      </c>
      <c r="G92" s="13">
        <v>0.0004629629629629629</v>
      </c>
      <c r="H92" s="13">
        <v>0.0004166666666666667</v>
      </c>
      <c r="I92" s="13">
        <v>0.0004166666666666667</v>
      </c>
      <c r="J92" s="13">
        <v>0.0004166666666666667</v>
      </c>
      <c r="K92" s="13">
        <v>0.00034722222222222224</v>
      </c>
      <c r="L92" s="13">
        <v>0.00034722222222222224</v>
      </c>
      <c r="M92" s="13">
        <v>0.00034722222222222224</v>
      </c>
      <c r="N92" s="13">
        <v>0.00034722222222222224</v>
      </c>
      <c r="O92" s="13">
        <v>0.00035879629629629635</v>
      </c>
      <c r="P92" s="13">
        <v>0.00032407407407407406</v>
      </c>
      <c r="Q92" s="13">
        <v>0.0003125</v>
      </c>
      <c r="R92" s="13">
        <v>0.0002777777777777778</v>
      </c>
      <c r="S92" s="13">
        <v>0.0002777777777777778</v>
      </c>
      <c r="T92" s="13">
        <v>0.0002662037037037037</v>
      </c>
      <c r="U92" s="13">
        <v>0.0005208333333333333</v>
      </c>
      <c r="V92" s="13">
        <v>0.00048611111111111104</v>
      </c>
      <c r="W92" s="13">
        <v>0.00030092592592592595</v>
      </c>
      <c r="X92" s="13">
        <v>0.0002893518518518519</v>
      </c>
      <c r="Y92" s="13">
        <v>0.0002777777777777778</v>
      </c>
      <c r="Z92" s="13">
        <v>0.00024305555555555552</v>
      </c>
    </row>
    <row r="93" spans="2:26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11" customFormat="1" ht="15.75">
      <c r="A94" s="9" t="s">
        <v>6</v>
      </c>
      <c r="B94" s="13">
        <v>0.009895833333333333</v>
      </c>
      <c r="C94" s="13">
        <v>0.009039351851851852</v>
      </c>
      <c r="D94" s="13">
        <v>0.008981481481481481</v>
      </c>
      <c r="E94" s="13">
        <v>0.008935185185185187</v>
      </c>
      <c r="F94" s="13">
        <v>0.008530092592592593</v>
      </c>
      <c r="G94" s="13">
        <v>0.010335648148148148</v>
      </c>
      <c r="H94" s="13">
        <v>0.010081018518518519</v>
      </c>
      <c r="I94" s="13">
        <v>0.009479166666666667</v>
      </c>
      <c r="J94" s="13">
        <v>0.009398148148148149</v>
      </c>
      <c r="K94" s="13">
        <v>0.01042824074074074</v>
      </c>
      <c r="L94" s="13">
        <v>0.010497685185185186</v>
      </c>
      <c r="M94" s="13">
        <v>0.010104166666666668</v>
      </c>
      <c r="N94" s="13">
        <v>0.010034722222222221</v>
      </c>
      <c r="O94" s="13">
        <v>0.010335648148148148</v>
      </c>
      <c r="P94" s="13">
        <v>0.00954861111111111</v>
      </c>
      <c r="Q94" s="13">
        <v>0.009594907407407408</v>
      </c>
      <c r="R94" s="13">
        <v>0.008773148148148148</v>
      </c>
      <c r="S94" s="13">
        <v>0.00846064814814815</v>
      </c>
      <c r="T94" s="13">
        <v>0.008287037037037037</v>
      </c>
      <c r="U94" s="13">
        <v>0.00829861111111111</v>
      </c>
      <c r="V94" s="13">
        <v>0.007592592592592593</v>
      </c>
      <c r="W94" s="13">
        <v>0.009016203703703703</v>
      </c>
      <c r="X94" s="13">
        <v>0.007939814814814814</v>
      </c>
      <c r="Y94" s="13">
        <v>0.00863425925925926</v>
      </c>
      <c r="Z94" s="13">
        <v>0.007789351851851852</v>
      </c>
    </row>
    <row r="95" spans="2:26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s="11" customFormat="1" ht="15.75">
      <c r="A96" s="9" t="s">
        <v>63</v>
      </c>
      <c r="B96" s="13">
        <v>0.007430555555555555</v>
      </c>
      <c r="C96" s="13">
        <v>0.006608796296296297</v>
      </c>
      <c r="D96" s="13">
        <v>0.0066782407407407415</v>
      </c>
      <c r="E96" s="13">
        <v>0.00636574074074074</v>
      </c>
      <c r="F96" s="13">
        <v>0.006307870370370371</v>
      </c>
      <c r="G96" s="13">
        <v>0.0078125</v>
      </c>
      <c r="H96" s="13">
        <v>0.007534722222222221</v>
      </c>
      <c r="I96" s="13">
        <v>0.007025462962962963</v>
      </c>
      <c r="J96" s="13">
        <v>0.006967592592592592</v>
      </c>
      <c r="K96" s="13">
        <v>0.007870370370370371</v>
      </c>
      <c r="L96" s="13">
        <v>0.007858796296296296</v>
      </c>
      <c r="M96" s="13">
        <v>0.007511574074074074</v>
      </c>
      <c r="N96" s="13">
        <v>0.00755787037037037</v>
      </c>
      <c r="O96" s="13">
        <v>0.007881944444444443</v>
      </c>
      <c r="P96" s="13">
        <v>0.007071759259259259</v>
      </c>
      <c r="Q96" s="13">
        <v>0.007025462962962963</v>
      </c>
      <c r="R96" s="13">
        <v>0.006493055555555555</v>
      </c>
      <c r="S96" s="13">
        <v>0.006145833333333333</v>
      </c>
      <c r="T96" s="13">
        <v>0.006006944444444444</v>
      </c>
      <c r="U96" s="13">
        <v>0.0061342592592592594</v>
      </c>
      <c r="V96" s="13">
        <v>0.005671296296296296</v>
      </c>
      <c r="W96" s="13">
        <v>0.006921296296296297</v>
      </c>
      <c r="X96" s="13">
        <v>0.006666666666666667</v>
      </c>
      <c r="Y96" s="13">
        <v>0.006458333333333333</v>
      </c>
      <c r="Z96" s="13">
        <v>0.00568287037037037</v>
      </c>
    </row>
    <row r="97" spans="2:26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s="25" customFormat="1" ht="15.75">
      <c r="A98" s="22" t="s">
        <v>3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s="11" customFormat="1" ht="12.75">
      <c r="A99" s="11" t="s">
        <v>64</v>
      </c>
      <c r="B99" s="13">
        <v>0.008425925925925925</v>
      </c>
      <c r="C99" s="13">
        <v>0.00800925925925926</v>
      </c>
      <c r="D99" s="13">
        <v>0.007905092592592592</v>
      </c>
      <c r="E99" s="13">
        <v>0.007500000000000001</v>
      </c>
      <c r="F99" s="13">
        <v>0.007569444444444445</v>
      </c>
      <c r="G99" s="13">
        <v>0.00693287037037037</v>
      </c>
      <c r="H99" s="13">
        <v>0.00625</v>
      </c>
      <c r="I99" s="13">
        <v>0.006319444444444444</v>
      </c>
      <c r="J99" s="13">
        <v>0.006180555555555556</v>
      </c>
      <c r="K99" s="13">
        <v>0.005497685185185185</v>
      </c>
      <c r="L99" s="13">
        <v>0.00542824074074074</v>
      </c>
      <c r="M99" s="13">
        <v>0.005451388888888888</v>
      </c>
      <c r="N99" s="13">
        <v>0.00542824074074074</v>
      </c>
      <c r="O99" s="13">
        <v>0.00568287037037037</v>
      </c>
      <c r="P99" s="13">
        <v>0.005138888888888889</v>
      </c>
      <c r="Q99" s="13">
        <v>0.005104166666666667</v>
      </c>
      <c r="R99" s="13">
        <v>0.004571759259259259</v>
      </c>
      <c r="S99" s="13">
        <v>0.00462962962962963</v>
      </c>
      <c r="T99" s="13">
        <v>0.004513888888888889</v>
      </c>
      <c r="U99" s="13">
        <v>0.008159722222222223</v>
      </c>
      <c r="V99" s="13">
        <v>0.007534722222222221</v>
      </c>
      <c r="W99" s="13">
        <v>0.005624999999999999</v>
      </c>
      <c r="X99" s="13">
        <v>0.004918981481481482</v>
      </c>
      <c r="Y99" s="13">
        <v>0.0052430555555555555</v>
      </c>
      <c r="Z99" s="13">
        <v>0.004652777777777777</v>
      </c>
    </row>
    <row r="100" spans="1:26" s="11" customFormat="1" ht="12.75">
      <c r="A100" s="11" t="s">
        <v>65</v>
      </c>
      <c r="B100" s="13">
        <v>0.0061574074074074074</v>
      </c>
      <c r="C100" s="13">
        <v>0.00587962962962963</v>
      </c>
      <c r="D100" s="13">
        <v>0.005706018518518519</v>
      </c>
      <c r="E100" s="13">
        <v>0.005358796296296296</v>
      </c>
      <c r="F100" s="13">
        <v>0.005358796296296296</v>
      </c>
      <c r="G100" s="13">
        <v>0.005231481481481482</v>
      </c>
      <c r="H100" s="13">
        <v>0.00474537037037037</v>
      </c>
      <c r="I100" s="13">
        <v>0.004803240740740741</v>
      </c>
      <c r="J100" s="13">
        <v>0.004618055555555556</v>
      </c>
      <c r="K100" s="13">
        <v>0.004525462962962963</v>
      </c>
      <c r="L100" s="13">
        <v>0.004386574074074074</v>
      </c>
      <c r="M100" s="13">
        <v>0.004456018518518519</v>
      </c>
      <c r="N100" s="13">
        <v>0.004398148148148148</v>
      </c>
      <c r="O100" s="13">
        <v>0.004618055555555556</v>
      </c>
      <c r="P100" s="13">
        <v>0.004189814814814815</v>
      </c>
      <c r="Q100" s="13">
        <v>0.004097222222222223</v>
      </c>
      <c r="R100" s="13">
        <v>0.0037268518518518514</v>
      </c>
      <c r="S100" s="13">
        <v>0.0037962962962962963</v>
      </c>
      <c r="T100" s="13">
        <v>0.0036342592592592594</v>
      </c>
      <c r="U100" s="13">
        <v>0.005798611111111111</v>
      </c>
      <c r="V100" s="13">
        <v>0.005046296296296296</v>
      </c>
      <c r="W100" s="13">
        <v>0.004548611111111111</v>
      </c>
      <c r="X100" s="13">
        <v>0.003981481481481482</v>
      </c>
      <c r="Y100" s="13">
        <v>0.004131944444444444</v>
      </c>
      <c r="Z100" s="13">
        <v>0.003761574074074074</v>
      </c>
    </row>
    <row r="101" spans="1:26" s="11" customFormat="1" ht="12.75">
      <c r="A101" s="11" t="s">
        <v>66</v>
      </c>
      <c r="B101" s="13">
        <v>0.0062268518518518515</v>
      </c>
      <c r="C101" s="13">
        <v>0.0059490740740740745</v>
      </c>
      <c r="D101" s="13">
        <v>0.005810185185185186</v>
      </c>
      <c r="E101" s="13">
        <v>0.005520833333333333</v>
      </c>
      <c r="F101" s="13">
        <v>0.005509259259259259</v>
      </c>
      <c r="G101" s="13">
        <v>0.005335648148148148</v>
      </c>
      <c r="H101" s="13">
        <v>0.004803240740740741</v>
      </c>
      <c r="I101" s="13">
        <v>0.004849537037037037</v>
      </c>
      <c r="J101" s="13">
        <v>0.004710648148148148</v>
      </c>
      <c r="K101" s="13">
        <v>0.004502314814814815</v>
      </c>
      <c r="L101" s="13">
        <v>0.004409722222222222</v>
      </c>
      <c r="M101" s="13">
        <v>0.0044444444444444444</v>
      </c>
      <c r="N101" s="13">
        <v>0.004409722222222222</v>
      </c>
      <c r="O101" s="13">
        <v>0.00462962962962963</v>
      </c>
      <c r="P101" s="13">
        <v>0.004143518518518519</v>
      </c>
      <c r="Q101" s="13">
        <v>0.004097222222222223</v>
      </c>
      <c r="R101" s="13">
        <v>0.0036689814814814814</v>
      </c>
      <c r="S101" s="13">
        <v>0.0037037037037037034</v>
      </c>
      <c r="T101" s="13">
        <v>0.003599537037037037</v>
      </c>
      <c r="U101" s="13">
        <v>0.005497685185185185</v>
      </c>
      <c r="V101" s="13">
        <v>0.0049884259259259265</v>
      </c>
      <c r="W101" s="13">
        <v>0.004155092592592593</v>
      </c>
      <c r="X101" s="13">
        <v>0.003645833333333333</v>
      </c>
      <c r="Y101" s="13">
        <v>0.0038657407407407408</v>
      </c>
      <c r="Z101" s="13">
        <v>0.003425925925925926</v>
      </c>
    </row>
    <row r="102" spans="1:26" s="11" customFormat="1" ht="12.75">
      <c r="A102" s="11" t="s">
        <v>67</v>
      </c>
      <c r="B102" s="13">
        <v>0.005729166666666667</v>
      </c>
      <c r="C102" s="13">
        <v>0.0052430555555555555</v>
      </c>
      <c r="D102" s="13">
        <v>0.005162037037037037</v>
      </c>
      <c r="E102" s="13">
        <v>0.004722222222222222</v>
      </c>
      <c r="F102" s="13">
        <v>0.004826388888888889</v>
      </c>
      <c r="G102" s="13">
        <v>0.0050810185185185186</v>
      </c>
      <c r="H102" s="13">
        <v>0.004652777777777777</v>
      </c>
      <c r="I102" s="13">
        <v>0.004699074074074074</v>
      </c>
      <c r="J102" s="13">
        <v>0.004571759259259259</v>
      </c>
      <c r="K102" s="13">
        <v>0.004814814814814815</v>
      </c>
      <c r="L102" s="13">
        <v>0.004664351851851852</v>
      </c>
      <c r="M102" s="13">
        <v>0.004699074074074074</v>
      </c>
      <c r="N102" s="13">
        <v>0.004722222222222222</v>
      </c>
      <c r="O102" s="13">
        <v>0.004791666666666667</v>
      </c>
      <c r="P102" s="13">
        <v>0.0043287037037037035</v>
      </c>
      <c r="Q102" s="13">
        <v>0.0042592592592592595</v>
      </c>
      <c r="R102" s="13">
        <v>0.003912037037037037</v>
      </c>
      <c r="S102" s="13">
        <v>0.003900462962962963</v>
      </c>
      <c r="T102" s="13">
        <v>0.0038078703703703707</v>
      </c>
      <c r="U102" s="13">
        <v>0.00568287037037037</v>
      </c>
      <c r="V102" s="13">
        <v>0.0050810185185185186</v>
      </c>
      <c r="W102" s="13">
        <v>0.004768518518518518</v>
      </c>
      <c r="X102" s="13">
        <v>0.004155092592592593</v>
      </c>
      <c r="Y102" s="13">
        <v>0.004432870370370371</v>
      </c>
      <c r="Z102" s="13">
        <v>0.0037037037037037034</v>
      </c>
    </row>
    <row r="103" spans="1:26" s="11" customFormat="1" ht="12.75">
      <c r="A103" s="11" t="s">
        <v>68</v>
      </c>
      <c r="B103" s="13">
        <v>0.007627314814814815</v>
      </c>
      <c r="C103" s="13">
        <v>0.007175925925925926</v>
      </c>
      <c r="D103" s="13">
        <v>0.007106481481481481</v>
      </c>
      <c r="E103" s="13">
        <v>0.00673611111111111</v>
      </c>
      <c r="F103" s="13">
        <v>0.006828703703703704</v>
      </c>
      <c r="G103" s="13">
        <v>0.006111111111111111</v>
      </c>
      <c r="H103" s="13">
        <v>0.005497685185185185</v>
      </c>
      <c r="I103" s="13">
        <v>0.005555555555555556</v>
      </c>
      <c r="J103" s="13">
        <v>0.005405092592592592</v>
      </c>
      <c r="K103" s="13">
        <v>0.004942129629629629</v>
      </c>
      <c r="L103" s="13">
        <v>0.004837962962962963</v>
      </c>
      <c r="M103" s="13">
        <v>0.004849537037037037</v>
      </c>
      <c r="N103" s="13">
        <v>0.004849537037037037</v>
      </c>
      <c r="O103" s="13">
        <v>0.005046296296296296</v>
      </c>
      <c r="P103" s="13">
        <v>0.004548611111111111</v>
      </c>
      <c r="Q103" s="13">
        <v>0.0045370370370370365</v>
      </c>
      <c r="R103" s="13">
        <v>0.004050925925925926</v>
      </c>
      <c r="S103" s="13">
        <v>0.004085648148148148</v>
      </c>
      <c r="T103" s="13">
        <v>0.00400462962962963</v>
      </c>
      <c r="U103" s="13">
        <v>0.007372685185185186</v>
      </c>
      <c r="V103" s="13">
        <v>0.006631944444444445</v>
      </c>
      <c r="W103" s="13">
        <v>0.004918981481481482</v>
      </c>
      <c r="X103" s="13">
        <v>0.0043055555555555555</v>
      </c>
      <c r="Y103" s="13">
        <v>0.004571759259259259</v>
      </c>
      <c r="Z103" s="13">
        <v>0.004097222222222223</v>
      </c>
    </row>
    <row r="104" spans="1:26" s="11" customFormat="1" ht="12.75">
      <c r="A104" s="11" t="s">
        <v>69</v>
      </c>
      <c r="B104" s="13">
        <v>0.007962962962962963</v>
      </c>
      <c r="C104" s="13">
        <v>0.007453703703703703</v>
      </c>
      <c r="D104" s="13">
        <v>0.008020833333333333</v>
      </c>
      <c r="E104" s="13">
        <v>0.007905092592592592</v>
      </c>
      <c r="F104" s="13">
        <v>0.007372685185185186</v>
      </c>
      <c r="G104" s="13">
        <v>0.007245370370370371</v>
      </c>
      <c r="H104" s="13">
        <v>0.006759259259259259</v>
      </c>
      <c r="I104" s="13">
        <v>0.0069560185185185185</v>
      </c>
      <c r="J104" s="13">
        <v>0.006817129629629629</v>
      </c>
      <c r="K104" s="13">
        <v>0.0067708333333333336</v>
      </c>
      <c r="L104" s="13">
        <v>0.006817129629629629</v>
      </c>
      <c r="M104" s="13">
        <v>0.006851851851851852</v>
      </c>
      <c r="N104" s="13">
        <v>0.006712962962962962</v>
      </c>
      <c r="O104" s="13">
        <v>0.006840277777777778</v>
      </c>
      <c r="P104" s="13">
        <v>0.006388888888888888</v>
      </c>
      <c r="Q104" s="13">
        <v>0.006215277777777777</v>
      </c>
      <c r="R104" s="13">
        <v>0.003912037037037037</v>
      </c>
      <c r="S104" s="13">
        <v>0.005844907407407407</v>
      </c>
      <c r="T104" s="13">
        <v>0.003761574074074074</v>
      </c>
      <c r="U104" s="13">
        <v>0.007893518518518518</v>
      </c>
      <c r="V104" s="13">
        <v>0.007222222222222223</v>
      </c>
      <c r="W104" s="13">
        <v>0.006643518518518518</v>
      </c>
      <c r="X104" s="13">
        <v>0.006215277777777777</v>
      </c>
      <c r="Y104" s="13">
        <v>0.00633101851851852</v>
      </c>
      <c r="Z104" s="13">
        <v>0.0058564814814814825</v>
      </c>
    </row>
    <row r="105" spans="1:26" s="11" customFormat="1" ht="12.75">
      <c r="A105" s="11" t="s">
        <v>70</v>
      </c>
      <c r="B105" s="13">
        <v>0.007569444444444445</v>
      </c>
      <c r="C105" s="13">
        <v>0.0071643518518518514</v>
      </c>
      <c r="D105" s="13">
        <v>0.0069097222222222225</v>
      </c>
      <c r="E105" s="13">
        <v>0.006574074074074073</v>
      </c>
      <c r="F105" s="13">
        <v>0.006469907407407407</v>
      </c>
      <c r="G105" s="13">
        <v>0.0067708333333333336</v>
      </c>
      <c r="H105" s="13">
        <v>0.006145833333333333</v>
      </c>
      <c r="I105" s="13">
        <v>0.0062499999999999995</v>
      </c>
      <c r="J105" s="13">
        <v>0.0059490740740740745</v>
      </c>
      <c r="K105" s="13">
        <v>0.006215277777777777</v>
      </c>
      <c r="L105" s="13">
        <v>0.00587962962962963</v>
      </c>
      <c r="M105" s="13">
        <v>0.006076388888888889</v>
      </c>
      <c r="N105" s="13">
        <v>0.0059722222222222225</v>
      </c>
      <c r="O105" s="13">
        <v>0.006319444444444444</v>
      </c>
      <c r="P105" s="13">
        <v>0.005717592592592593</v>
      </c>
      <c r="Q105" s="13">
        <v>0.00556712962962963</v>
      </c>
      <c r="R105" s="13">
        <v>0.005046296296296296</v>
      </c>
      <c r="S105" s="13">
        <v>0.005231481481481482</v>
      </c>
      <c r="T105" s="13">
        <v>0.0049884259259259265</v>
      </c>
      <c r="U105" s="13">
        <v>0.007025462962962963</v>
      </c>
      <c r="V105" s="13">
        <v>0.006076388888888889</v>
      </c>
      <c r="W105" s="13">
        <v>0.005659722222222222</v>
      </c>
      <c r="X105" s="13">
        <v>0.004895833333333333</v>
      </c>
      <c r="Y105" s="13">
        <v>0.0051967592592592595</v>
      </c>
      <c r="Z105" s="13">
        <v>0.004652777777777777</v>
      </c>
    </row>
    <row r="106" spans="1:26" s="11" customFormat="1" ht="12.75">
      <c r="A106" s="11" t="s">
        <v>71</v>
      </c>
      <c r="B106" s="13">
        <v>0.02082175925925926</v>
      </c>
      <c r="C106" s="13">
        <v>0.019571759259259257</v>
      </c>
      <c r="D106" s="13">
        <v>0.019247685185185184</v>
      </c>
      <c r="E106" s="13">
        <v>0.018206018518518517</v>
      </c>
      <c r="F106" s="13">
        <v>0.018287037037037036</v>
      </c>
      <c r="G106" s="13">
        <v>0.021678240740740738</v>
      </c>
      <c r="H106" s="13">
        <v>0.01947916666666667</v>
      </c>
      <c r="I106" s="13">
        <v>0.019675925925925927</v>
      </c>
      <c r="J106" s="13">
        <v>0.01920138888888889</v>
      </c>
      <c r="K106" s="13">
        <v>0.020787037037037038</v>
      </c>
      <c r="L106" s="13">
        <v>0.02065972222222222</v>
      </c>
      <c r="M106" s="13">
        <v>0.020682870370370372</v>
      </c>
      <c r="N106" s="13">
        <v>0.02054398148148148</v>
      </c>
      <c r="O106" s="13">
        <v>0.02144675925925926</v>
      </c>
      <c r="P106" s="13">
        <v>0.019305555555555555</v>
      </c>
      <c r="Q106" s="13">
        <v>0.01915509259259259</v>
      </c>
      <c r="R106" s="13">
        <v>0.016967592592592593</v>
      </c>
      <c r="S106" s="13">
        <v>0.017118055555555556</v>
      </c>
      <c r="T106" s="13">
        <v>0.01685185185185185</v>
      </c>
      <c r="U106" s="13">
        <v>0.018784722222222223</v>
      </c>
      <c r="V106" s="13">
        <v>0.01685185185185185</v>
      </c>
      <c r="W106" s="13">
        <v>0.019490740740740743</v>
      </c>
      <c r="X106" s="13">
        <v>0.017372685185185185</v>
      </c>
      <c r="Y106" s="13">
        <v>0.01815972222222222</v>
      </c>
      <c r="Z106" s="13">
        <v>0.01596064814814815</v>
      </c>
    </row>
    <row r="107" spans="1:26" s="11" customFormat="1" ht="12.75">
      <c r="A107" s="11" t="s">
        <v>21</v>
      </c>
      <c r="B107" s="33">
        <v>0.008055555555555555</v>
      </c>
      <c r="C107" s="33">
        <v>0.007590215826730478</v>
      </c>
      <c r="D107" s="33">
        <v>0.007523148148148148</v>
      </c>
      <c r="E107" s="33">
        <v>0.007129854516439355</v>
      </c>
      <c r="F107" s="34">
        <v>0.007094907407407407</v>
      </c>
      <c r="G107" s="34">
        <v>0.007094907407407407</v>
      </c>
      <c r="H107" s="34">
        <v>0.006435185185185186</v>
      </c>
      <c r="I107" s="33">
        <v>0.006527777777777778</v>
      </c>
      <c r="J107" s="33">
        <v>0.00633101851851852</v>
      </c>
      <c r="K107" s="33">
        <v>0.0062499999999999995</v>
      </c>
      <c r="L107" s="33">
        <v>0.006122685185185185</v>
      </c>
      <c r="M107" s="33">
        <v>0.006180555555555556</v>
      </c>
      <c r="N107" s="33">
        <v>0.006122685185185185</v>
      </c>
      <c r="O107" s="33">
        <v>0.006377314814814815</v>
      </c>
      <c r="P107" s="33">
        <v>0.005775955739491604</v>
      </c>
      <c r="Q107" s="33">
        <v>0.0056891620246513255</v>
      </c>
      <c r="R107" s="33">
        <v>0.005069444444444444</v>
      </c>
      <c r="S107" s="33">
        <f>GEOMEAN(S99:S106)</f>
        <v>0.005210111988712794</v>
      </c>
      <c r="T107" s="33">
        <f>GEOMEAN(T99:T106)</f>
        <v>0.004806233192314668</v>
      </c>
      <c r="U107" s="33">
        <v>0.0076157407407407415</v>
      </c>
      <c r="V107" s="13">
        <v>0.006828703703703704</v>
      </c>
      <c r="W107" s="13">
        <v>0.0060648148148148145</v>
      </c>
      <c r="X107" s="13">
        <v>0.005358796296296296</v>
      </c>
      <c r="Y107" s="14">
        <v>0.0056332227976095325</v>
      </c>
      <c r="Z107" s="14">
        <f>GEOMEAN(Z99:Z106)</f>
        <v>0.005008101909478477</v>
      </c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s="11" customFormat="1" ht="15.75">
      <c r="A109" s="9" t="s">
        <v>13</v>
      </c>
      <c r="B109" s="13">
        <v>0.00318287037037037</v>
      </c>
      <c r="C109" s="13">
        <v>0.002939814814814815</v>
      </c>
      <c r="D109" s="13">
        <v>0.002847222222222222</v>
      </c>
      <c r="E109" s="13">
        <v>0.0026504629629629625</v>
      </c>
      <c r="F109" s="13">
        <v>0.002615740740740741</v>
      </c>
      <c r="G109" s="13">
        <v>0.0030324074074074073</v>
      </c>
      <c r="H109" s="13">
        <v>0.002951388888888889</v>
      </c>
      <c r="I109" s="13">
        <v>0.0027546296296296294</v>
      </c>
      <c r="J109" s="13">
        <v>0.0027083333333333334</v>
      </c>
      <c r="K109" s="13">
        <v>0.0030555555555555557</v>
      </c>
      <c r="L109" s="13">
        <v>0.0030208333333333333</v>
      </c>
      <c r="M109" s="13">
        <v>0.002916666666666667</v>
      </c>
      <c r="N109" s="13">
        <v>0.0029282407407407412</v>
      </c>
      <c r="O109" s="13">
        <v>0.0030324074074074073</v>
      </c>
      <c r="P109" s="13">
        <v>0.0027546296296296294</v>
      </c>
      <c r="Q109" s="13">
        <v>0.0026967592592592594</v>
      </c>
      <c r="R109" s="13">
        <v>0.002546296296296296</v>
      </c>
      <c r="S109" s="13">
        <v>0.0024305555555555556</v>
      </c>
      <c r="T109" s="13">
        <v>0.002372685185185185</v>
      </c>
      <c r="U109" s="13">
        <v>0.0037962962962962963</v>
      </c>
      <c r="V109" s="13">
        <v>0.0034606481481481485</v>
      </c>
      <c r="W109" s="13">
        <v>0.0038888888888888883</v>
      </c>
      <c r="X109" s="13">
        <v>0.003425925925925926</v>
      </c>
      <c r="Y109" s="13">
        <v>0.003599537037037037</v>
      </c>
      <c r="Z109" s="13">
        <v>0.003148148148148148</v>
      </c>
    </row>
    <row r="110" spans="2:26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s="11" customFormat="1" ht="15.75">
      <c r="A111" s="9" t="s">
        <v>10</v>
      </c>
      <c r="B111" s="13">
        <v>0.004780092592592592</v>
      </c>
      <c r="C111" s="13">
        <v>0.0043518518518518515</v>
      </c>
      <c r="D111" s="13">
        <v>0.0042592592592592595</v>
      </c>
      <c r="E111" s="13">
        <v>0.004189814814814815</v>
      </c>
      <c r="F111" s="13">
        <v>0.004097222222222223</v>
      </c>
      <c r="G111" s="13">
        <v>0.00417824074074074</v>
      </c>
      <c r="H111" s="13">
        <v>0.003761574074074074</v>
      </c>
      <c r="I111" s="13">
        <v>0.0037731481481481483</v>
      </c>
      <c r="J111" s="13">
        <v>0.003761574074074074</v>
      </c>
      <c r="K111" s="13">
        <v>0.0037731481481481483</v>
      </c>
      <c r="L111" s="13">
        <v>0.0037268518518518514</v>
      </c>
      <c r="M111" s="13">
        <v>0.0037037037037037034</v>
      </c>
      <c r="N111" s="13">
        <v>0.0037152777777777774</v>
      </c>
      <c r="O111" s="13">
        <v>0.00400462962962963</v>
      </c>
      <c r="P111" s="13">
        <v>0.0036111111111111114</v>
      </c>
      <c r="Q111" s="13">
        <v>0.003599537037037037</v>
      </c>
      <c r="R111" s="13">
        <v>0.003252314814814815</v>
      </c>
      <c r="S111" s="13">
        <v>0.0032175925925925926</v>
      </c>
      <c r="T111" s="13">
        <v>0.003206018518518519</v>
      </c>
      <c r="U111" s="13">
        <v>0.0043287037037037035</v>
      </c>
      <c r="V111" s="13">
        <v>0.003969907407407407</v>
      </c>
      <c r="W111" s="13">
        <v>0.0037152777777777774</v>
      </c>
      <c r="X111" s="13">
        <v>0.0033333333333333335</v>
      </c>
      <c r="Y111" s="13">
        <v>0.003310185185185185</v>
      </c>
      <c r="Z111" s="13">
        <v>0.0031134259259259257</v>
      </c>
    </row>
    <row r="112" spans="2:26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s="11" customFormat="1" ht="15.75">
      <c r="A113" s="9" t="s">
        <v>75</v>
      </c>
      <c r="B113" s="13">
        <v>0.009050925925925926</v>
      </c>
      <c r="C113" s="13">
        <v>0.008506944444444444</v>
      </c>
      <c r="D113" s="13">
        <v>0.008310185185185186</v>
      </c>
      <c r="E113" s="13">
        <v>0.007962962962962963</v>
      </c>
      <c r="F113" s="13">
        <v>0.007905092592592592</v>
      </c>
      <c r="G113" s="13">
        <v>0.007175925925925926</v>
      </c>
      <c r="H113" s="13">
        <v>0.006608796296296297</v>
      </c>
      <c r="I113" s="13">
        <v>0.00662037037037037</v>
      </c>
      <c r="J113" s="13">
        <v>0.006458333333333333</v>
      </c>
      <c r="K113" s="13">
        <v>0.00599537037037037</v>
      </c>
      <c r="L113" s="13">
        <v>0.005902777777777778</v>
      </c>
      <c r="M113" s="13">
        <v>0.005937500000000001</v>
      </c>
      <c r="N113" s="13">
        <v>0.00587962962962963</v>
      </c>
      <c r="O113" s="13">
        <v>0.0060648148148148145</v>
      </c>
      <c r="P113" s="13">
        <v>0.005462962962962964</v>
      </c>
      <c r="Q113" s="13">
        <v>0.005451388888888888</v>
      </c>
      <c r="R113" s="13">
        <v>0.004953703703703704</v>
      </c>
      <c r="S113" s="13">
        <v>0.004953703703703704</v>
      </c>
      <c r="T113" s="13">
        <v>0.004895833333333333</v>
      </c>
      <c r="U113" s="13">
        <v>0.009247685185185185</v>
      </c>
      <c r="V113" s="13">
        <v>0.008263888888888888</v>
      </c>
      <c r="W113" s="13">
        <v>0.00650462962962963</v>
      </c>
      <c r="X113" s="13">
        <v>0.005833333333333334</v>
      </c>
      <c r="Y113" s="13">
        <v>0.006099537037037036</v>
      </c>
      <c r="Z113" s="13">
        <v>0.005462962962962964</v>
      </c>
    </row>
    <row r="114" spans="2:26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11" customFormat="1" ht="15.75">
      <c r="A115" s="9" t="s">
        <v>11</v>
      </c>
      <c r="B115" s="13">
        <v>0.01613425925925926</v>
      </c>
      <c r="C115" s="13">
        <v>0.013888888888888888</v>
      </c>
      <c r="D115" s="13">
        <v>0.013680555555555555</v>
      </c>
      <c r="E115" s="13">
        <v>0.013773148148148147</v>
      </c>
      <c r="F115" s="13">
        <v>0.01383101851851852</v>
      </c>
      <c r="G115" s="13">
        <v>0.012175925925925929</v>
      </c>
      <c r="H115" s="13">
        <v>0.01113425925925926</v>
      </c>
      <c r="I115" s="13">
        <v>0.011157407407407408</v>
      </c>
      <c r="J115" s="13">
        <v>0.010925925925925924</v>
      </c>
      <c r="K115" s="13">
        <v>0.008344907407407409</v>
      </c>
      <c r="L115" s="13">
        <v>0.008252314814814815</v>
      </c>
      <c r="M115" s="13">
        <v>0.008275462962962962</v>
      </c>
      <c r="N115" s="13">
        <v>0.008275462962962962</v>
      </c>
      <c r="O115" s="13">
        <v>0.008483796296296297</v>
      </c>
      <c r="P115" s="13">
        <v>0.0076157407407407415</v>
      </c>
      <c r="Q115" s="13">
        <v>0.007592592592592593</v>
      </c>
      <c r="R115" s="13">
        <v>0.006793981481481482</v>
      </c>
      <c r="S115" s="13">
        <v>0.006863425925925926</v>
      </c>
      <c r="T115" s="13">
        <v>0.00673611111111111</v>
      </c>
      <c r="U115" s="13">
        <v>0.015057870370370369</v>
      </c>
      <c r="V115" s="13">
        <v>0.013368055555555557</v>
      </c>
      <c r="W115" s="13">
        <v>0.00800925925925926</v>
      </c>
      <c r="X115" s="13">
        <v>0.007106481481481481</v>
      </c>
      <c r="Y115" s="13">
        <v>0.007546296296296297</v>
      </c>
      <c r="Z115" s="13">
        <v>0.006597222222222222</v>
      </c>
    </row>
    <row r="116" spans="2:26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11" customFormat="1" ht="15.75">
      <c r="A117" s="9" t="s">
        <v>12</v>
      </c>
      <c r="B117" s="13">
        <v>0.005590277777777778</v>
      </c>
      <c r="C117" s="13">
        <v>0.0036111111111111114</v>
      </c>
      <c r="D117" s="13">
        <v>0.003472222222222222</v>
      </c>
      <c r="E117" s="13">
        <v>0.004826388888888889</v>
      </c>
      <c r="F117" s="13">
        <v>0.004872685185185186</v>
      </c>
      <c r="G117" s="13">
        <v>0.004814814814814815</v>
      </c>
      <c r="H117" s="13">
        <v>0.00431712962962963</v>
      </c>
      <c r="I117" s="13">
        <v>0.0043287037037037035</v>
      </c>
      <c r="J117" s="13">
        <v>0.004479166666666667</v>
      </c>
      <c r="K117" s="13">
        <v>0.004189814814814815</v>
      </c>
      <c r="L117" s="13">
        <v>0.004039351851851852</v>
      </c>
      <c r="M117" s="13">
        <v>0.004074074074074075</v>
      </c>
      <c r="N117" s="13">
        <v>0.004097222222222223</v>
      </c>
      <c r="O117" s="13">
        <v>0.004409722222222222</v>
      </c>
      <c r="P117" s="13">
        <v>0.004050925925925926</v>
      </c>
      <c r="Q117" s="13">
        <v>0.004027777777777778</v>
      </c>
      <c r="R117" s="13">
        <v>0.0034490740740740745</v>
      </c>
      <c r="S117" s="13">
        <v>0.0036342592592592594</v>
      </c>
      <c r="T117" s="13">
        <v>0.003587962962962963</v>
      </c>
      <c r="U117" s="13">
        <v>0.0037037037037037034</v>
      </c>
      <c r="V117" s="13">
        <v>0.0032407407407407406</v>
      </c>
      <c r="W117" s="13">
        <v>0.002824074074074074</v>
      </c>
      <c r="X117" s="13">
        <v>0.002534722222222222</v>
      </c>
      <c r="Y117" s="13">
        <v>0.002627314814814815</v>
      </c>
      <c r="Z117" s="13">
        <v>0.002372685185185185</v>
      </c>
    </row>
    <row r="118" spans="2:26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s="25" customFormat="1" ht="15.75">
      <c r="A119" s="22" t="s">
        <v>72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s="11" customFormat="1" ht="12.75">
      <c r="A120" s="11" t="s">
        <v>73</v>
      </c>
      <c r="B120" s="12">
        <v>0.51</v>
      </c>
      <c r="C120" s="12">
        <v>0.47</v>
      </c>
      <c r="D120" s="12">
        <v>0.47</v>
      </c>
      <c r="E120" s="12">
        <v>0.44</v>
      </c>
      <c r="F120" s="12">
        <v>0.42</v>
      </c>
      <c r="G120" s="12">
        <v>0.36</v>
      </c>
      <c r="H120" s="12">
        <v>0.34</v>
      </c>
      <c r="I120" s="12">
        <v>0.34</v>
      </c>
      <c r="J120" s="12">
        <v>0.33</v>
      </c>
      <c r="K120" s="12">
        <v>0.26</v>
      </c>
      <c r="L120" s="12">
        <v>0.26</v>
      </c>
      <c r="M120" s="12">
        <v>0.26</v>
      </c>
      <c r="N120" s="12">
        <v>0.26</v>
      </c>
      <c r="O120" s="12">
        <v>0.26</v>
      </c>
      <c r="P120" s="12">
        <v>0.23</v>
      </c>
      <c r="Q120" s="12">
        <v>0.23</v>
      </c>
      <c r="R120" s="12">
        <v>0.22</v>
      </c>
      <c r="S120" s="12">
        <v>0.21</v>
      </c>
      <c r="T120" s="12">
        <v>0.2</v>
      </c>
      <c r="U120" s="12">
        <v>0.5</v>
      </c>
      <c r="V120" s="12">
        <v>0.45</v>
      </c>
      <c r="W120" s="12">
        <v>0.27</v>
      </c>
      <c r="X120" s="12">
        <v>0.25</v>
      </c>
      <c r="Y120" s="12">
        <v>0.26</v>
      </c>
      <c r="Z120" s="12">
        <v>0.22</v>
      </c>
    </row>
    <row r="121" spans="1:26" s="11" customFormat="1" ht="12.75">
      <c r="A121" s="11" t="s">
        <v>74</v>
      </c>
      <c r="B121" s="12">
        <v>0.06</v>
      </c>
      <c r="C121" s="12">
        <v>0.06</v>
      </c>
      <c r="D121" s="12">
        <v>0.06</v>
      </c>
      <c r="E121" s="12">
        <v>0.05</v>
      </c>
      <c r="F121" s="12">
        <v>0.05</v>
      </c>
      <c r="G121" s="12">
        <v>0.04</v>
      </c>
      <c r="H121" s="12">
        <v>0.04</v>
      </c>
      <c r="I121" s="12">
        <v>0.04</v>
      </c>
      <c r="J121" s="12">
        <v>0.03</v>
      </c>
      <c r="K121" s="12">
        <v>0.03</v>
      </c>
      <c r="L121" s="12">
        <v>0.03</v>
      </c>
      <c r="M121" s="12">
        <v>0.03</v>
      </c>
      <c r="N121" s="12">
        <v>0.03</v>
      </c>
      <c r="O121" s="12">
        <v>0.03</v>
      </c>
      <c r="P121" s="12">
        <v>0.02</v>
      </c>
      <c r="Q121" s="12">
        <v>0.02</v>
      </c>
      <c r="R121" s="12">
        <v>0.02</v>
      </c>
      <c r="S121" s="12">
        <v>0.02</v>
      </c>
      <c r="T121" s="12">
        <v>0.02</v>
      </c>
      <c r="U121" s="12">
        <v>0.06</v>
      </c>
      <c r="V121" s="12">
        <v>0.05</v>
      </c>
      <c r="W121" s="12">
        <v>0.03</v>
      </c>
      <c r="X121" s="12">
        <v>0.03</v>
      </c>
      <c r="Y121" s="12">
        <v>0.03</v>
      </c>
      <c r="Z121" s="12">
        <v>0.02</v>
      </c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s="3" customFormat="1" ht="15.75">
      <c r="A123" s="8" t="s">
        <v>14</v>
      </c>
      <c r="B123" s="4">
        <v>48.9</v>
      </c>
      <c r="C123" s="4">
        <v>51</v>
      </c>
      <c r="D123" s="4">
        <v>51.6</v>
      </c>
      <c r="E123" s="4">
        <v>55.4</v>
      </c>
      <c r="F123" s="4">
        <v>55.7</v>
      </c>
      <c r="G123" s="4">
        <v>52.1</v>
      </c>
      <c r="H123" s="4">
        <v>52.6</v>
      </c>
      <c r="I123" s="4">
        <v>54.2</v>
      </c>
      <c r="J123" s="4">
        <v>54.9</v>
      </c>
      <c r="K123" s="4">
        <v>50.8</v>
      </c>
      <c r="L123" s="4">
        <v>51.5</v>
      </c>
      <c r="M123" s="4">
        <v>51.7</v>
      </c>
      <c r="N123" s="4">
        <v>52.1</v>
      </c>
      <c r="O123" s="4">
        <v>51.8</v>
      </c>
      <c r="P123" s="4">
        <v>54.4</v>
      </c>
      <c r="Q123" s="4">
        <v>54.4</v>
      </c>
      <c r="R123" s="4">
        <v>55.4</v>
      </c>
      <c r="S123" s="4">
        <v>56.6</v>
      </c>
      <c r="T123" s="4">
        <v>57.6</v>
      </c>
      <c r="U123" s="4">
        <v>48.5</v>
      </c>
      <c r="V123" s="4">
        <v>54.5</v>
      </c>
      <c r="W123" s="4">
        <v>50.8</v>
      </c>
      <c r="X123" s="4">
        <v>53.5</v>
      </c>
      <c r="Y123" s="4">
        <v>52.6</v>
      </c>
      <c r="Z123" s="4">
        <v>56.7</v>
      </c>
    </row>
    <row r="125" spans="1:26" s="25" customFormat="1" ht="15.75">
      <c r="A125" s="22" t="s">
        <v>15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s="3" customFormat="1" ht="12.75">
      <c r="A126" s="3" t="s">
        <v>76</v>
      </c>
      <c r="B126" s="4">
        <v>202.37</v>
      </c>
      <c r="C126" s="4">
        <v>208.82</v>
      </c>
      <c r="D126" s="4">
        <v>219.54</v>
      </c>
      <c r="E126" s="4">
        <v>227.07</v>
      </c>
      <c r="F126" s="4">
        <v>227.75</v>
      </c>
      <c r="G126" s="4">
        <v>228.34</v>
      </c>
      <c r="H126" s="4">
        <v>227.71</v>
      </c>
      <c r="I126" s="4">
        <v>223.63</v>
      </c>
      <c r="J126" s="4">
        <v>233.89</v>
      </c>
      <c r="K126" s="4">
        <v>228.35</v>
      </c>
      <c r="L126" s="4">
        <v>227.6</v>
      </c>
      <c r="M126" s="4">
        <v>231.76</v>
      </c>
      <c r="N126" s="4">
        <v>227.35</v>
      </c>
      <c r="O126" s="4">
        <v>231.53</v>
      </c>
      <c r="P126" s="4">
        <v>228</v>
      </c>
      <c r="Q126" s="4">
        <v>228</v>
      </c>
      <c r="R126" s="4">
        <v>229.41</v>
      </c>
      <c r="S126" s="4">
        <v>229</v>
      </c>
      <c r="T126" s="4">
        <v>229.12</v>
      </c>
      <c r="U126" s="4">
        <v>205.54</v>
      </c>
      <c r="V126" s="4">
        <v>226.62</v>
      </c>
      <c r="W126" s="4">
        <v>225.57</v>
      </c>
      <c r="X126" s="4">
        <v>227.7</v>
      </c>
      <c r="Y126" s="4">
        <v>227.94</v>
      </c>
      <c r="Z126" s="4">
        <v>229</v>
      </c>
    </row>
    <row r="127" spans="1:26" s="3" customFormat="1" ht="12.75">
      <c r="A127" s="3" t="s">
        <v>77</v>
      </c>
      <c r="B127" s="4">
        <v>152.05</v>
      </c>
      <c r="C127" s="4">
        <v>155</v>
      </c>
      <c r="D127" s="4">
        <v>151.59</v>
      </c>
      <c r="E127" s="4">
        <v>152.87</v>
      </c>
      <c r="F127" s="4">
        <v>164.74</v>
      </c>
      <c r="G127" s="4">
        <v>153.36</v>
      </c>
      <c r="H127" s="4">
        <v>154.41</v>
      </c>
      <c r="I127" s="4">
        <v>149.63</v>
      </c>
      <c r="J127" s="4">
        <v>164.37</v>
      </c>
      <c r="K127" s="4">
        <v>153.25</v>
      </c>
      <c r="L127" s="4">
        <v>155.32</v>
      </c>
      <c r="M127" s="4">
        <v>153.52</v>
      </c>
      <c r="N127" s="4">
        <v>160.64</v>
      </c>
      <c r="O127" s="4">
        <v>157.84</v>
      </c>
      <c r="P127" s="4">
        <v>154</v>
      </c>
      <c r="Q127" s="4">
        <v>154</v>
      </c>
      <c r="R127" s="4">
        <v>154.12</v>
      </c>
      <c r="S127" s="4">
        <v>155</v>
      </c>
      <c r="T127" s="4">
        <v>166.58</v>
      </c>
      <c r="U127" s="4">
        <v>155.87</v>
      </c>
      <c r="V127" s="4">
        <v>155.92</v>
      </c>
      <c r="W127" s="4">
        <v>158.71</v>
      </c>
      <c r="X127" s="4">
        <v>154.01</v>
      </c>
      <c r="Y127" s="4">
        <v>155.21</v>
      </c>
      <c r="Z127" s="4">
        <v>156</v>
      </c>
    </row>
    <row r="128" spans="1:26" s="3" customFormat="1" ht="12.75">
      <c r="A128" s="3" t="s">
        <v>78</v>
      </c>
      <c r="B128" s="4">
        <v>208.76</v>
      </c>
      <c r="C128" s="4">
        <v>230.27</v>
      </c>
      <c r="D128" s="4">
        <v>249.98</v>
      </c>
      <c r="E128" s="4">
        <v>298.37</v>
      </c>
      <c r="F128" s="4">
        <v>298.74</v>
      </c>
      <c r="G128" s="4">
        <v>288.27</v>
      </c>
      <c r="H128" s="4">
        <v>296.59</v>
      </c>
      <c r="I128" s="4">
        <v>299.13</v>
      </c>
      <c r="J128" s="4">
        <v>308.85</v>
      </c>
      <c r="K128" s="4">
        <v>296.69</v>
      </c>
      <c r="L128" s="4">
        <v>306.03</v>
      </c>
      <c r="M128" s="4">
        <v>294.95</v>
      </c>
      <c r="N128" s="4">
        <v>308.99</v>
      </c>
      <c r="O128" s="4">
        <v>309.43</v>
      </c>
      <c r="P128" s="4">
        <v>302</v>
      </c>
      <c r="Q128" s="4">
        <v>302</v>
      </c>
      <c r="R128" s="4">
        <v>313.5</v>
      </c>
      <c r="S128" s="4">
        <v>305</v>
      </c>
      <c r="T128" s="4">
        <v>310.56</v>
      </c>
      <c r="U128" s="4">
        <v>240.07</v>
      </c>
      <c r="V128" s="4">
        <v>286.7</v>
      </c>
      <c r="W128" s="4">
        <v>293.24</v>
      </c>
      <c r="X128" s="4">
        <v>302.81</v>
      </c>
      <c r="Y128" s="4">
        <v>307.61</v>
      </c>
      <c r="Z128" s="4">
        <v>301</v>
      </c>
    </row>
    <row r="129" spans="1:26" s="3" customFormat="1" ht="12.75">
      <c r="A129" s="3" t="s">
        <v>79</v>
      </c>
      <c r="B129" s="4">
        <v>129.81</v>
      </c>
      <c r="C129" s="4">
        <v>130.96</v>
      </c>
      <c r="D129" s="4">
        <v>138.48</v>
      </c>
      <c r="E129" s="4">
        <v>152.01</v>
      </c>
      <c r="F129" s="4">
        <v>156.02</v>
      </c>
      <c r="G129" s="4">
        <v>152.8</v>
      </c>
      <c r="H129" s="4">
        <v>152.59</v>
      </c>
      <c r="I129" s="4">
        <v>147.66</v>
      </c>
      <c r="J129" s="4">
        <v>154.23</v>
      </c>
      <c r="K129" s="4">
        <v>150.01</v>
      </c>
      <c r="L129" s="4">
        <v>153.4</v>
      </c>
      <c r="M129" s="4">
        <v>155.92</v>
      </c>
      <c r="N129" s="4">
        <v>154.16</v>
      </c>
      <c r="O129" s="4">
        <v>152.89</v>
      </c>
      <c r="P129" s="4">
        <v>154</v>
      </c>
      <c r="Q129" s="4">
        <v>155</v>
      </c>
      <c r="R129" s="4">
        <v>146.58</v>
      </c>
      <c r="S129" s="4">
        <v>153</v>
      </c>
      <c r="T129" s="4">
        <v>155.37</v>
      </c>
      <c r="U129" s="4">
        <v>121.95</v>
      </c>
      <c r="V129" s="4">
        <v>150.24</v>
      </c>
      <c r="W129" s="4">
        <v>143.55</v>
      </c>
      <c r="X129" s="4">
        <v>158.12</v>
      </c>
      <c r="Y129" s="4">
        <v>155.41</v>
      </c>
      <c r="Z129" s="4">
        <v>155</v>
      </c>
    </row>
    <row r="131" spans="1:26" s="3" customFormat="1" ht="15.75">
      <c r="A131" s="8" t="s">
        <v>16</v>
      </c>
      <c r="B131" s="4">
        <v>32.6</v>
      </c>
      <c r="C131" s="4">
        <v>31.4</v>
      </c>
      <c r="D131" s="4">
        <v>32.4</v>
      </c>
      <c r="E131" s="4">
        <v>38.8</v>
      </c>
      <c r="F131" s="4">
        <v>40.4</v>
      </c>
      <c r="G131" s="4">
        <v>34.6</v>
      </c>
      <c r="H131" s="4">
        <v>35.8</v>
      </c>
      <c r="I131" s="4">
        <v>37.1</v>
      </c>
      <c r="J131" s="4">
        <v>39</v>
      </c>
      <c r="K131" s="4">
        <v>38.1</v>
      </c>
      <c r="L131" s="4">
        <v>39</v>
      </c>
      <c r="M131" s="4">
        <v>40</v>
      </c>
      <c r="N131" s="4">
        <v>40.1</v>
      </c>
      <c r="O131" s="4">
        <v>37.3</v>
      </c>
      <c r="P131" s="4">
        <v>41.6</v>
      </c>
      <c r="Q131" s="4">
        <v>41.6</v>
      </c>
      <c r="R131" s="4">
        <v>43.5</v>
      </c>
      <c r="S131" s="4">
        <v>45.7</v>
      </c>
      <c r="T131" s="4">
        <v>46.9</v>
      </c>
      <c r="U131" s="4">
        <v>28.5</v>
      </c>
      <c r="V131" s="4">
        <v>34.9</v>
      </c>
      <c r="W131" s="4">
        <v>38.6</v>
      </c>
      <c r="X131" s="4">
        <v>42</v>
      </c>
      <c r="Y131" s="4">
        <v>42.3</v>
      </c>
      <c r="Z131" s="4">
        <v>46.8</v>
      </c>
    </row>
    <row r="133" spans="1:26" s="3" customFormat="1" ht="15.75">
      <c r="A133" s="8" t="s">
        <v>80</v>
      </c>
      <c r="B133" s="4">
        <v>27.54</v>
      </c>
      <c r="C133" s="4">
        <v>27.22</v>
      </c>
      <c r="D133" s="4">
        <v>28.45</v>
      </c>
      <c r="E133" s="4">
        <v>37.47</v>
      </c>
      <c r="F133" s="4">
        <v>39.36</v>
      </c>
      <c r="G133" s="4">
        <v>47.51</v>
      </c>
      <c r="H133" s="4">
        <v>51.3</v>
      </c>
      <c r="I133" s="4">
        <v>51.31</v>
      </c>
      <c r="J133" s="4">
        <v>52.24</v>
      </c>
      <c r="K133" s="4">
        <v>56.13</v>
      </c>
      <c r="L133" s="4">
        <v>58.22</v>
      </c>
      <c r="M133" s="4">
        <v>56.43</v>
      </c>
      <c r="N133" s="4">
        <v>57.76</v>
      </c>
      <c r="O133" s="4">
        <v>56.5</v>
      </c>
      <c r="P133" s="4">
        <v>60.21</v>
      </c>
      <c r="Q133" s="4">
        <v>60.21</v>
      </c>
      <c r="R133" s="4">
        <v>62.68</v>
      </c>
      <c r="S133" s="4">
        <v>63.28</v>
      </c>
      <c r="T133" s="4">
        <v>64.28</v>
      </c>
      <c r="U133" s="4">
        <v>23.61</v>
      </c>
      <c r="V133" s="4">
        <v>34.28</v>
      </c>
      <c r="W133" s="4">
        <v>49.73</v>
      </c>
      <c r="X133" s="4">
        <v>51.71</v>
      </c>
      <c r="Y133" s="4">
        <v>53.96</v>
      </c>
      <c r="Z133" s="4">
        <v>60.44</v>
      </c>
    </row>
    <row r="135" spans="1:26" s="25" customFormat="1" ht="15.75">
      <c r="A135" s="22" t="s">
        <v>17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s="3" customFormat="1" ht="12.75">
      <c r="A136" s="3" t="s">
        <v>81</v>
      </c>
      <c r="B136" s="4">
        <v>41</v>
      </c>
      <c r="C136" s="4">
        <v>41</v>
      </c>
      <c r="D136" s="4">
        <v>41</v>
      </c>
      <c r="E136" s="4">
        <v>41</v>
      </c>
      <c r="F136" s="4">
        <v>41</v>
      </c>
      <c r="G136" s="4">
        <v>41</v>
      </c>
      <c r="H136" s="4">
        <v>41</v>
      </c>
      <c r="I136" s="4">
        <v>41</v>
      </c>
      <c r="J136" s="4">
        <v>41</v>
      </c>
      <c r="K136" s="4">
        <v>41</v>
      </c>
      <c r="L136" s="4">
        <v>41</v>
      </c>
      <c r="M136" s="4">
        <v>41</v>
      </c>
      <c r="N136" s="4">
        <v>41</v>
      </c>
      <c r="O136" s="4">
        <v>41</v>
      </c>
      <c r="P136" s="4">
        <v>41</v>
      </c>
      <c r="Q136" s="4">
        <v>41</v>
      </c>
      <c r="R136" s="4">
        <v>41</v>
      </c>
      <c r="S136" s="4">
        <v>41</v>
      </c>
      <c r="T136" s="4">
        <v>41</v>
      </c>
      <c r="U136" s="4">
        <v>41</v>
      </c>
      <c r="V136" s="4">
        <v>41</v>
      </c>
      <c r="W136" s="4">
        <v>41</v>
      </c>
      <c r="X136" s="4">
        <v>41</v>
      </c>
      <c r="Y136" s="4">
        <v>41</v>
      </c>
      <c r="Z136" s="4">
        <v>41</v>
      </c>
    </row>
    <row r="137" spans="1:26" s="3" customFormat="1" ht="12.75">
      <c r="A137" s="3" t="s">
        <v>82</v>
      </c>
      <c r="B137" s="4">
        <v>47</v>
      </c>
      <c r="C137" s="4">
        <v>47</v>
      </c>
      <c r="D137" s="4">
        <v>47</v>
      </c>
      <c r="E137" s="4">
        <v>47</v>
      </c>
      <c r="F137" s="4">
        <v>47</v>
      </c>
      <c r="G137" s="4">
        <v>47</v>
      </c>
      <c r="H137" s="4">
        <v>47</v>
      </c>
      <c r="I137" s="4">
        <v>47</v>
      </c>
      <c r="J137" s="4">
        <v>47</v>
      </c>
      <c r="K137" s="4">
        <v>47</v>
      </c>
      <c r="L137" s="4">
        <v>47</v>
      </c>
      <c r="M137" s="4">
        <v>47</v>
      </c>
      <c r="N137" s="4">
        <v>47</v>
      </c>
      <c r="O137" s="4">
        <v>47</v>
      </c>
      <c r="P137" s="4">
        <v>47</v>
      </c>
      <c r="Q137" s="4">
        <v>47</v>
      </c>
      <c r="R137" s="4">
        <v>47</v>
      </c>
      <c r="S137" s="4">
        <v>47</v>
      </c>
      <c r="T137" s="4">
        <v>47</v>
      </c>
      <c r="U137" s="4">
        <v>46</v>
      </c>
      <c r="V137" s="4">
        <v>47</v>
      </c>
      <c r="W137" s="4">
        <v>47</v>
      </c>
      <c r="X137" s="4">
        <v>47</v>
      </c>
      <c r="Y137" s="4">
        <v>47</v>
      </c>
      <c r="Z137" s="4">
        <v>47</v>
      </c>
    </row>
    <row r="138" spans="1:26" s="3" customFormat="1" ht="12.75">
      <c r="A138" s="3" t="s">
        <v>83</v>
      </c>
      <c r="B138" s="35">
        <v>43</v>
      </c>
      <c r="C138" s="4">
        <v>43</v>
      </c>
      <c r="D138" s="4">
        <v>43</v>
      </c>
      <c r="E138" s="4">
        <v>43</v>
      </c>
      <c r="F138" s="4">
        <v>43</v>
      </c>
      <c r="G138" s="35">
        <v>43</v>
      </c>
      <c r="H138" s="35">
        <v>43</v>
      </c>
      <c r="I138" s="35">
        <f>GEOMEAN(I136:I137)</f>
        <v>43.89760813529594</v>
      </c>
      <c r="J138" s="35">
        <f>GEOMEAN(J136:J137)</f>
        <v>43.89760813529594</v>
      </c>
      <c r="K138" s="35">
        <v>44</v>
      </c>
      <c r="L138" s="35">
        <v>43</v>
      </c>
      <c r="M138" s="35">
        <v>44</v>
      </c>
      <c r="N138" s="35">
        <v>44</v>
      </c>
      <c r="O138" s="35">
        <v>43</v>
      </c>
      <c r="P138" s="4">
        <v>43</v>
      </c>
      <c r="Q138" s="4">
        <v>43</v>
      </c>
      <c r="R138" s="35">
        <v>43</v>
      </c>
      <c r="S138" s="35">
        <v>43</v>
      </c>
      <c r="T138" s="35">
        <v>43</v>
      </c>
      <c r="U138" s="4">
        <v>43</v>
      </c>
      <c r="V138" s="4">
        <v>43</v>
      </c>
      <c r="W138" s="35">
        <v>43</v>
      </c>
      <c r="X138" s="35">
        <v>43</v>
      </c>
      <c r="Y138" s="4">
        <v>43</v>
      </c>
      <c r="Z138" s="4">
        <v>43</v>
      </c>
    </row>
    <row r="140" spans="1:26" s="3" customFormat="1" ht="15.75">
      <c r="A140" s="8" t="s">
        <v>84</v>
      </c>
      <c r="B140" s="4">
        <v>95.9</v>
      </c>
      <c r="C140" s="4">
        <v>101.2</v>
      </c>
      <c r="D140" s="4">
        <v>101.34</v>
      </c>
      <c r="E140" s="4">
        <v>123.64</v>
      </c>
      <c r="F140" s="4">
        <v>128.64</v>
      </c>
      <c r="G140" s="4">
        <v>123.18</v>
      </c>
      <c r="H140" s="4">
        <v>125.93</v>
      </c>
      <c r="I140" s="4">
        <v>127.23</v>
      </c>
      <c r="J140" s="4">
        <v>133.78</v>
      </c>
      <c r="K140" s="4">
        <v>124.2</v>
      </c>
      <c r="L140" s="4">
        <v>128.14</v>
      </c>
      <c r="M140" s="4">
        <v>124.54</v>
      </c>
      <c r="N140" s="4">
        <v>128.4</v>
      </c>
      <c r="O140" s="4">
        <v>125.59</v>
      </c>
      <c r="P140" s="4">
        <v>126.09</v>
      </c>
      <c r="Q140" s="4">
        <v>128.09</v>
      </c>
      <c r="R140" s="4">
        <v>135.45</v>
      </c>
      <c r="S140" s="4">
        <v>141.08</v>
      </c>
      <c r="T140" s="4">
        <v>142.26</v>
      </c>
      <c r="U140" s="4">
        <v>88.02</v>
      </c>
      <c r="V140" s="4">
        <v>117.89</v>
      </c>
      <c r="W140" s="4">
        <v>119.35</v>
      </c>
      <c r="X140" s="4">
        <v>124.85</v>
      </c>
      <c r="Y140" s="4">
        <v>126.96</v>
      </c>
      <c r="Z140" s="4">
        <v>143.85</v>
      </c>
    </row>
    <row r="142" spans="1:26" s="3" customFormat="1" ht="15.75">
      <c r="A142" s="8" t="s">
        <v>85</v>
      </c>
      <c r="B142" s="4">
        <v>38.7</v>
      </c>
      <c r="C142" s="4">
        <v>40</v>
      </c>
      <c r="D142" s="4">
        <v>41.5</v>
      </c>
      <c r="E142" s="4">
        <v>45.8</v>
      </c>
      <c r="F142" s="4">
        <v>46.4</v>
      </c>
      <c r="G142" s="4">
        <v>45.6</v>
      </c>
      <c r="H142" s="4">
        <v>46</v>
      </c>
      <c r="I142" s="4">
        <v>47.1</v>
      </c>
      <c r="J142" s="4">
        <v>48.4</v>
      </c>
      <c r="K142" s="4">
        <v>46.6</v>
      </c>
      <c r="L142" s="4">
        <v>46.4</v>
      </c>
      <c r="M142" s="4">
        <v>46.8</v>
      </c>
      <c r="N142" s="4">
        <v>47.3</v>
      </c>
      <c r="O142" s="4">
        <v>46.8</v>
      </c>
      <c r="P142" s="4">
        <v>48.1</v>
      </c>
      <c r="Q142" s="4">
        <v>48.1</v>
      </c>
      <c r="R142" s="4">
        <v>49.2</v>
      </c>
      <c r="S142" s="4">
        <v>49.4</v>
      </c>
      <c r="T142" s="4">
        <v>49.5</v>
      </c>
      <c r="U142" s="4">
        <v>38.6</v>
      </c>
      <c r="V142" s="4">
        <v>45.5</v>
      </c>
      <c r="W142" s="4">
        <v>46.3</v>
      </c>
      <c r="X142" s="4">
        <v>47</v>
      </c>
      <c r="Y142" s="4">
        <v>47.2</v>
      </c>
      <c r="Z142" s="4">
        <v>48.9</v>
      </c>
    </row>
    <row r="144" spans="1:26" s="3" customFormat="1" ht="15.75">
      <c r="A144" s="8" t="s">
        <v>86</v>
      </c>
      <c r="B144" s="4">
        <v>22</v>
      </c>
      <c r="C144" s="4">
        <v>21.4</v>
      </c>
      <c r="D144" s="4">
        <v>28</v>
      </c>
      <c r="E144" s="4">
        <v>26.8</v>
      </c>
      <c r="F144" s="4">
        <v>31.8</v>
      </c>
      <c r="G144" s="4">
        <v>31.2</v>
      </c>
      <c r="H144" s="4">
        <v>33</v>
      </c>
      <c r="I144" s="4">
        <v>35.6</v>
      </c>
      <c r="J144" s="4">
        <v>37</v>
      </c>
      <c r="K144" s="4">
        <v>37.2</v>
      </c>
      <c r="L144" s="4">
        <v>38.2</v>
      </c>
      <c r="M144" s="4">
        <v>39</v>
      </c>
      <c r="N144" s="4">
        <v>40</v>
      </c>
      <c r="O144" s="4">
        <v>37</v>
      </c>
      <c r="P144" s="4">
        <v>41.8</v>
      </c>
      <c r="Q144" s="4">
        <v>41.8</v>
      </c>
      <c r="R144" s="4">
        <v>44.2</v>
      </c>
      <c r="S144" s="4">
        <v>45.6</v>
      </c>
      <c r="T144" s="4">
        <v>45.6</v>
      </c>
      <c r="U144" s="4">
        <v>21</v>
      </c>
      <c r="V144" s="4">
        <v>26.4</v>
      </c>
      <c r="W144" s="4">
        <v>39.8</v>
      </c>
      <c r="X144" s="4">
        <v>43.2</v>
      </c>
      <c r="Y144" s="4">
        <v>42.6</v>
      </c>
      <c r="Z144" s="4">
        <v>48</v>
      </c>
    </row>
    <row r="146" spans="1:26" s="3" customFormat="1" ht="12.75">
      <c r="A146" s="3" t="s">
        <v>88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s="11" customFormat="1" ht="12.75">
      <c r="A147" s="11" t="s">
        <v>89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s="36" customFormat="1" ht="18">
      <c r="A148" s="36" t="s">
        <v>117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s="38" customFormat="1" ht="24" customHeight="1">
      <c r="A149" s="38" t="s">
        <v>118</v>
      </c>
      <c r="B149" s="39" t="s">
        <v>121</v>
      </c>
      <c r="C149" s="39" t="s">
        <v>120</v>
      </c>
      <c r="D149" s="39" t="s">
        <v>122</v>
      </c>
      <c r="E149" s="39" t="s">
        <v>121</v>
      </c>
      <c r="F149" s="39" t="s">
        <v>124</v>
      </c>
      <c r="G149" s="39" t="s">
        <v>121</v>
      </c>
      <c r="H149" s="39" t="s">
        <v>121</v>
      </c>
      <c r="I149" s="39" t="s">
        <v>121</v>
      </c>
      <c r="J149" s="39" t="s">
        <v>123</v>
      </c>
      <c r="K149" s="39" t="s">
        <v>121</v>
      </c>
      <c r="L149" s="39" t="s">
        <v>123</v>
      </c>
      <c r="M149" s="39" t="s">
        <v>121</v>
      </c>
      <c r="N149" s="39" t="s">
        <v>123</v>
      </c>
      <c r="O149" s="39" t="s">
        <v>121</v>
      </c>
      <c r="P149" s="39" t="s">
        <v>121</v>
      </c>
      <c r="Q149" s="39" t="s">
        <v>123</v>
      </c>
      <c r="R149" s="39" t="s">
        <v>143</v>
      </c>
      <c r="S149" s="39" t="s">
        <v>121</v>
      </c>
      <c r="T149" s="39" t="s">
        <v>143</v>
      </c>
      <c r="U149" s="39" t="s">
        <v>131</v>
      </c>
      <c r="V149" s="39" t="s">
        <v>132</v>
      </c>
      <c r="W149" s="39" t="s">
        <v>132</v>
      </c>
      <c r="X149" s="39" t="s">
        <v>132</v>
      </c>
      <c r="Y149" s="39" t="s">
        <v>132</v>
      </c>
      <c r="Z149" s="39" t="s">
        <v>132</v>
      </c>
    </row>
    <row r="150" spans="1:26" s="38" customFormat="1" ht="24" customHeight="1">
      <c r="A150" s="38" t="s">
        <v>119</v>
      </c>
      <c r="B150" s="39" t="s">
        <v>139</v>
      </c>
      <c r="C150" s="39" t="s">
        <v>133</v>
      </c>
      <c r="D150" s="39" t="s">
        <v>126</v>
      </c>
      <c r="E150" s="39" t="s">
        <v>133</v>
      </c>
      <c r="F150" s="39" t="s">
        <v>126</v>
      </c>
      <c r="G150" s="39" t="s">
        <v>133</v>
      </c>
      <c r="H150" s="39" t="s">
        <v>133</v>
      </c>
      <c r="I150" s="39" t="s">
        <v>133</v>
      </c>
      <c r="J150" s="39" t="s">
        <v>126</v>
      </c>
      <c r="K150" s="39" t="s">
        <v>133</v>
      </c>
      <c r="L150" s="39" t="s">
        <v>126</v>
      </c>
      <c r="M150" s="39" t="s">
        <v>133</v>
      </c>
      <c r="N150" s="39" t="s">
        <v>126</v>
      </c>
      <c r="O150" s="39" t="s">
        <v>133</v>
      </c>
      <c r="P150" s="39" t="s">
        <v>127</v>
      </c>
      <c r="Q150" s="39" t="s">
        <v>128</v>
      </c>
      <c r="R150" s="39" t="s">
        <v>128</v>
      </c>
      <c r="S150" s="39" t="s">
        <v>127</v>
      </c>
      <c r="T150" s="39" t="s">
        <v>128</v>
      </c>
      <c r="U150" s="39" t="s">
        <v>129</v>
      </c>
      <c r="V150" s="39" t="s">
        <v>129</v>
      </c>
      <c r="W150" s="39" t="s">
        <v>129</v>
      </c>
      <c r="X150" s="39" t="s">
        <v>129</v>
      </c>
      <c r="Y150" s="39" t="s">
        <v>129</v>
      </c>
      <c r="Z150" s="39" t="s">
        <v>129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zoomScalePageLayoutView="0" workbookViewId="0" topLeftCell="G37">
      <selection activeCell="W23" sqref="W23"/>
    </sheetView>
  </sheetViews>
  <sheetFormatPr defaultColWidth="9.00390625" defaultRowHeight="12.75"/>
  <cols>
    <col min="1" max="1" width="41.875" style="1" bestFit="1" customWidth="1"/>
    <col min="2" max="26" width="15.375" style="16" bestFit="1" customWidth="1"/>
    <col min="27" max="16384" width="9.125" style="1" customWidth="1"/>
  </cols>
  <sheetData>
    <row r="1" spans="2:26" s="20" customFormat="1" ht="60">
      <c r="B1" s="21" t="str">
        <f>'Test Results (RAW)'!B1</f>
        <v>AMD Athlon X2 7850</v>
      </c>
      <c r="C1" s="21" t="str">
        <f>'Test Results (RAW)'!C1</f>
        <v>AMD Athlon II X2 250 (DDR2)</v>
      </c>
      <c r="D1" s="21" t="str">
        <f>'Test Results (RAW)'!D1</f>
        <v>AMD Athlon II X2 250 (DDR3)</v>
      </c>
      <c r="E1" s="21" t="str">
        <f>'Test Results (RAW)'!E1</f>
        <v>AMD Phenom II X2 550 (DDR2)</v>
      </c>
      <c r="F1" s="21" t="str">
        <f>'Test Results (RAW)'!F1</f>
        <v>AMD Phenom II X2 550 (DDR3)</v>
      </c>
      <c r="G1" s="21" t="str">
        <f>'Test Results (RAW)'!G1</f>
        <v>AMD Phenom II X3 705e (DDR2)</v>
      </c>
      <c r="H1" s="21" t="str">
        <f>'Test Results (RAW)'!H1</f>
        <v>AMD Phenom II X3 710 (DDR2)</v>
      </c>
      <c r="I1" s="21" t="str">
        <f>'Test Results (RAW)'!I1</f>
        <v>AMD Phenom II X3 720 (DDR2)</v>
      </c>
      <c r="J1" s="21" t="str">
        <f>'Test Results (RAW)'!J1</f>
        <v>AMD Phenom II X3 720 (DDR3)</v>
      </c>
      <c r="K1" s="21" t="str">
        <f>'Test Results (RAW)'!K1</f>
        <v>AMD Phenom II X4 805 (DDR2)</v>
      </c>
      <c r="L1" s="21" t="str">
        <f>'Test Results (RAW)'!L1</f>
        <v>AMD Phenom II X4 805 (DDR3)</v>
      </c>
      <c r="M1" s="21" t="str">
        <f>'Test Results (RAW)'!M1</f>
        <v>AMD Phenom II X4 810 (DDR2)</v>
      </c>
      <c r="N1" s="21" t="str">
        <f>'Test Results (RAW)'!N1</f>
        <v>AMD Phenom II X4 810 (DDR3)</v>
      </c>
      <c r="O1" s="21" t="str">
        <f>'Test Results (RAW)'!O1</f>
        <v>AMD Phenom II X4 905e (DDR2)</v>
      </c>
      <c r="P1" s="21" t="str">
        <f>'Test Results (RAW)'!P1</f>
        <v>AMD Phenom II X4 925 (DDR2)</v>
      </c>
      <c r="Q1" s="21" t="str">
        <f>'Test Results (RAW)'!Q1</f>
        <v>AMD Phenom II X4 925 (DDR3)</v>
      </c>
      <c r="R1" s="21" t="str">
        <f>'Test Results (RAW)'!R1</f>
        <v>AMD Phenom II X4 945 (DDR3)</v>
      </c>
      <c r="S1" s="21" t="str">
        <f>'Test Results (RAW)'!S1</f>
        <v>AMD Phenom II X4 955 (DDR2)</v>
      </c>
      <c r="T1" s="21" t="str">
        <f>'Test Results (RAW)'!T1</f>
        <v>AMD Phenom II X4 955 (DDR3)</v>
      </c>
      <c r="U1" s="21" t="str">
        <f>'Test Results (RAW)'!U1</f>
        <v>Intel Pentium  E5300</v>
      </c>
      <c r="V1" s="21" t="str">
        <f>'Test Results (RAW)'!V1</f>
        <v>Intel Core 2 Duo E7400</v>
      </c>
      <c r="W1" s="21" t="str">
        <f>'Test Results (RAW)'!W1</f>
        <v>Intel Core 2 Quad Q8200</v>
      </c>
      <c r="X1" s="21" t="str">
        <f>'Test Results (RAW)'!X1</f>
        <v>Intel Core 2 Quad Q8400</v>
      </c>
      <c r="Y1" s="21" t="str">
        <f>'Test Results (RAW)'!Y1</f>
        <v>Intel Core 2 Quad Q9300</v>
      </c>
      <c r="Z1" s="21" t="str">
        <f>'Test Results (RAW)'!Z1</f>
        <v>Intel Core 2 Quad Q9550</v>
      </c>
    </row>
    <row r="2" spans="1:26" s="22" customFormat="1" ht="15.75">
      <c r="A2" s="22" t="s">
        <v>106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3" customFormat="1" ht="12.75">
      <c r="A3" s="3" t="s">
        <v>22</v>
      </c>
      <c r="B3" s="17">
        <f>'Test Results (RAW)'!B3</f>
        <v>11.5</v>
      </c>
      <c r="C3" s="17">
        <f>'Test Results (RAW)'!C3</f>
        <v>12.09</v>
      </c>
      <c r="D3" s="17">
        <f>'Test Results (RAW)'!D3</f>
        <v>12.69</v>
      </c>
      <c r="E3" s="17">
        <f>'Test Results (RAW)'!E3</f>
        <v>12.78</v>
      </c>
      <c r="F3" s="17">
        <f>'Test Results (RAW)'!F3</f>
        <v>12.7</v>
      </c>
      <c r="G3" s="17">
        <f>'Test Results (RAW)'!G3</f>
        <v>11.14</v>
      </c>
      <c r="H3" s="17">
        <f>'Test Results (RAW)'!H3</f>
        <v>12.01</v>
      </c>
      <c r="I3" s="17">
        <f>'Test Results (RAW)'!I3</f>
        <v>11.98</v>
      </c>
      <c r="J3" s="17">
        <f>'Test Results (RAW)'!J3</f>
        <v>12.19</v>
      </c>
      <c r="K3" s="17">
        <f>'Test Results (RAW)'!K3</f>
        <v>11.34</v>
      </c>
      <c r="L3" s="17">
        <f>'Test Results (RAW)'!L3</f>
        <v>11.22</v>
      </c>
      <c r="M3" s="17">
        <f>'Test Results (RAW)'!M3</f>
        <v>11.33</v>
      </c>
      <c r="N3" s="17">
        <f>'Test Results (RAW)'!N3</f>
        <v>11.31</v>
      </c>
      <c r="O3" s="17">
        <f>'Test Results (RAW)'!O3</f>
        <v>11.02</v>
      </c>
      <c r="P3" s="17">
        <f>'Test Results (RAW)'!P3</f>
        <v>12.01</v>
      </c>
      <c r="Q3" s="17">
        <f>'Test Results (RAW)'!Q3</f>
        <v>12.93</v>
      </c>
      <c r="R3" s="17">
        <f>'Test Results (RAW)'!R3</f>
        <v>13.63</v>
      </c>
      <c r="S3" s="17">
        <f>'Test Results (RAW)'!S3</f>
        <v>13.25</v>
      </c>
      <c r="T3" s="17">
        <f>'Test Results (RAW)'!T3</f>
        <v>14.15</v>
      </c>
      <c r="U3" s="17">
        <f>'Test Results (RAW)'!U3</f>
        <v>12.69</v>
      </c>
      <c r="V3" s="17">
        <f>'Test Results (RAW)'!V3</f>
        <v>13.95</v>
      </c>
      <c r="W3" s="17">
        <f>'Test Results (RAW)'!W3</f>
        <v>12.05</v>
      </c>
      <c r="X3" s="17">
        <f>'Test Results (RAW)'!X3</f>
        <v>13.38</v>
      </c>
      <c r="Y3" s="17">
        <f>'Test Results (RAW)'!Y3</f>
        <v>12.65</v>
      </c>
      <c r="Z3" s="17">
        <f>'Test Results (RAW)'!Z3</f>
        <v>14.3</v>
      </c>
    </row>
    <row r="4" spans="1:26" s="11" customFormat="1" ht="12.75">
      <c r="A4" s="11" t="s">
        <v>27</v>
      </c>
      <c r="B4" s="18">
        <f>'Test Results (RAW)'!B8</f>
        <v>22.46</v>
      </c>
      <c r="C4" s="18">
        <f>'Test Results (RAW)'!C8</f>
        <v>21.92</v>
      </c>
      <c r="D4" s="18">
        <f>'Test Results (RAW)'!D8</f>
        <v>21.42</v>
      </c>
      <c r="E4" s="18">
        <f>'Test Results (RAW)'!E8</f>
        <v>19.53</v>
      </c>
      <c r="F4" s="18">
        <f>'Test Results (RAW)'!F8</f>
        <v>22.85</v>
      </c>
      <c r="G4" s="18">
        <f>'Test Results (RAW)'!G8</f>
        <v>21.72</v>
      </c>
      <c r="H4" s="18">
        <f>'Test Results (RAW)'!H8</f>
        <v>20.75</v>
      </c>
      <c r="I4" s="18">
        <f>'Test Results (RAW)'!I8</f>
        <v>21.14</v>
      </c>
      <c r="J4" s="18">
        <f>'Test Results (RAW)'!J8</f>
        <v>20.45</v>
      </c>
      <c r="K4" s="18">
        <f>'Test Results (RAW)'!K8</f>
        <v>22.06</v>
      </c>
      <c r="L4" s="18">
        <f>'Test Results (RAW)'!L8</f>
        <v>21.91</v>
      </c>
      <c r="M4" s="18">
        <f>'Test Results (RAW)'!M8</f>
        <v>21.29</v>
      </c>
      <c r="N4" s="18">
        <f>'Test Results (RAW)'!N8</f>
        <v>21.6</v>
      </c>
      <c r="O4" s="18">
        <f>'Test Results (RAW)'!O8</f>
        <v>22.15</v>
      </c>
      <c r="P4" s="18">
        <f>'Test Results (RAW)'!P8</f>
        <v>20.32</v>
      </c>
      <c r="Q4" s="18">
        <f>'Test Results (RAW)'!Q8</f>
        <v>19.6</v>
      </c>
      <c r="R4" s="18">
        <f>'Test Results (RAW)'!R8</f>
        <v>18.62</v>
      </c>
      <c r="S4" s="18">
        <f>'Test Results (RAW)'!S8</f>
        <v>18.15</v>
      </c>
      <c r="T4" s="18">
        <f>'Test Results (RAW)'!T8</f>
        <v>17.34</v>
      </c>
      <c r="U4" s="18">
        <f>'Test Results (RAW)'!U8</f>
        <v>20.64</v>
      </c>
      <c r="V4" s="18">
        <f>'Test Results (RAW)'!V8</f>
        <v>18.44</v>
      </c>
      <c r="W4" s="18">
        <f>'Test Results (RAW)'!W8</f>
        <v>21.18</v>
      </c>
      <c r="X4" s="18">
        <f>'Test Results (RAW)'!X8</f>
        <v>18.66</v>
      </c>
      <c r="Y4" s="18">
        <f>'Test Results (RAW)'!Y8</f>
        <v>19.44</v>
      </c>
      <c r="Z4" s="18">
        <f>'Test Results (RAW)'!Z8</f>
        <v>16.76</v>
      </c>
    </row>
    <row r="5" spans="1:26" s="3" customFormat="1" ht="12.75">
      <c r="A5" s="3" t="s">
        <v>24</v>
      </c>
      <c r="B5" s="17">
        <f>'Test Results (RAW)'!B14</f>
        <v>1.74</v>
      </c>
      <c r="C5" s="17">
        <f>'Test Results (RAW)'!C14</f>
        <v>1.84</v>
      </c>
      <c r="D5" s="17">
        <f>'Test Results (RAW)'!D14</f>
        <v>1.89</v>
      </c>
      <c r="E5" s="17">
        <f>'Test Results (RAW)'!E14</f>
        <v>2.4</v>
      </c>
      <c r="F5" s="17">
        <f>'Test Results (RAW)'!F14</f>
        <v>2.23</v>
      </c>
      <c r="G5" s="17">
        <f>'Test Results (RAW)'!G14</f>
        <v>2.2</v>
      </c>
      <c r="H5" s="17">
        <f>'Test Results (RAW)'!H14</f>
        <v>2.3</v>
      </c>
      <c r="I5" s="17">
        <f>'Test Results (RAW)'!I14</f>
        <v>2.37</v>
      </c>
      <c r="J5" s="17">
        <f>'Test Results (RAW)'!J14</f>
        <v>2.41</v>
      </c>
      <c r="K5" s="17">
        <f>'Test Results (RAW)'!K14</f>
        <v>2.19</v>
      </c>
      <c r="L5" s="17">
        <f>'Test Results (RAW)'!L14</f>
        <v>2.27</v>
      </c>
      <c r="M5" s="17">
        <f>'Test Results (RAW)'!M14</f>
        <v>2.19</v>
      </c>
      <c r="N5" s="17">
        <f>'Test Results (RAW)'!N14</f>
        <v>2.26</v>
      </c>
      <c r="O5" s="17">
        <f>'Test Results (RAW)'!O14</f>
        <v>2.24</v>
      </c>
      <c r="P5" s="17">
        <f>'Test Results (RAW)'!P14</f>
        <v>2.28</v>
      </c>
      <c r="Q5" s="17">
        <f>'Test Results (RAW)'!Q14</f>
        <v>2.47</v>
      </c>
      <c r="R5" s="17">
        <f>'Test Results (RAW)'!R14</f>
        <v>2.6</v>
      </c>
      <c r="S5" s="17">
        <f>'Test Results (RAW)'!S14</f>
        <v>2.44</v>
      </c>
      <c r="T5" s="17">
        <f>'Test Results (RAW)'!T14</f>
        <v>2.63</v>
      </c>
      <c r="U5" s="17">
        <f>'Test Results (RAW)'!U14</f>
        <v>1.98</v>
      </c>
      <c r="V5" s="17">
        <f>'Test Results (RAW)'!V14</f>
        <v>2.39</v>
      </c>
      <c r="W5" s="17">
        <f>'Test Results (RAW)'!W14</f>
        <v>2.16</v>
      </c>
      <c r="X5" s="17">
        <f>'Test Results (RAW)'!X14</f>
        <v>2.33</v>
      </c>
      <c r="Y5" s="17">
        <f>'Test Results (RAW)'!Y14</f>
        <v>2.28</v>
      </c>
      <c r="Z5" s="17">
        <f>'Test Results (RAW)'!Z14</f>
        <v>2.64</v>
      </c>
    </row>
    <row r="6" spans="1:26" s="11" customFormat="1" ht="12.75">
      <c r="A6" s="11" t="s">
        <v>33</v>
      </c>
      <c r="B6" s="18">
        <f>'Test Results (RAW)'!B44</f>
        <v>65.08</v>
      </c>
      <c r="C6" s="18">
        <f>'Test Results (RAW)'!C44</f>
        <v>65.27</v>
      </c>
      <c r="D6" s="18">
        <f>'Test Results (RAW)'!D44</f>
        <v>63.81</v>
      </c>
      <c r="E6" s="18">
        <f>'Test Results (RAW)'!E44</f>
        <v>63.1</v>
      </c>
      <c r="F6" s="18">
        <f>'Test Results (RAW)'!F44</f>
        <v>64.08</v>
      </c>
      <c r="G6" s="18">
        <f>'Test Results (RAW)'!G44</f>
        <v>66.77</v>
      </c>
      <c r="H6" s="18">
        <f>'Test Results (RAW)'!H44</f>
        <v>64.73</v>
      </c>
      <c r="I6" s="18">
        <f>'Test Results (RAW)'!I44</f>
        <v>64.35</v>
      </c>
      <c r="J6" s="18">
        <f>'Test Results (RAW)'!J44</f>
        <v>63.94</v>
      </c>
      <c r="K6" s="18">
        <f>'Test Results (RAW)'!K44</f>
        <v>66.17</v>
      </c>
      <c r="L6" s="18">
        <f>'Test Results (RAW)'!L44</f>
        <v>67.23</v>
      </c>
      <c r="M6" s="18">
        <f>'Test Results (RAW)'!M44</f>
        <v>65.7</v>
      </c>
      <c r="N6" s="18">
        <f>'Test Results (RAW)'!N44</f>
        <v>65.85</v>
      </c>
      <c r="O6" s="18">
        <f>'Test Results (RAW)'!O44</f>
        <v>66.11</v>
      </c>
      <c r="P6" s="18">
        <f>'Test Results (RAW)'!P44</f>
        <v>64.49</v>
      </c>
      <c r="Q6" s="18">
        <f>'Test Results (RAW)'!Q44</f>
        <v>64.42</v>
      </c>
      <c r="R6" s="18">
        <f>'Test Results (RAW)'!R44</f>
        <v>63.49</v>
      </c>
      <c r="S6" s="18">
        <f>'Test Results (RAW)'!S44</f>
        <v>62.2</v>
      </c>
      <c r="T6" s="18">
        <f>'Test Results (RAW)'!T44</f>
        <v>62.69</v>
      </c>
      <c r="U6" s="18">
        <f>'Test Results (RAW)'!U44</f>
        <v>65.78</v>
      </c>
      <c r="V6" s="18">
        <f>'Test Results (RAW)'!V44</f>
        <v>65.51</v>
      </c>
      <c r="W6" s="18">
        <f>'Test Results (RAW)'!W44</f>
        <v>65.22</v>
      </c>
      <c r="X6" s="18">
        <f>'Test Results (RAW)'!X44</f>
        <v>65.85</v>
      </c>
      <c r="Y6" s="18">
        <f>'Test Results (RAW)'!Y44</f>
        <v>66.28</v>
      </c>
      <c r="Z6" s="18">
        <f>'Test Results (RAW)'!Z44</f>
        <v>62.83</v>
      </c>
    </row>
    <row r="7" spans="1:26" s="11" customFormat="1" ht="12.75">
      <c r="A7" s="11" t="s">
        <v>32</v>
      </c>
      <c r="B7" s="18">
        <f>'Test Results (RAW)'!B51</f>
        <v>1387</v>
      </c>
      <c r="C7" s="18">
        <f>'Test Results (RAW)'!C51</f>
        <v>1444</v>
      </c>
      <c r="D7" s="18">
        <f>'Test Results (RAW)'!D51</f>
        <v>1307</v>
      </c>
      <c r="E7" s="18">
        <f>'Test Results (RAW)'!E51</f>
        <v>1322</v>
      </c>
      <c r="F7" s="18">
        <f>'Test Results (RAW)'!F51</f>
        <v>1273</v>
      </c>
      <c r="G7" s="18">
        <f>'Test Results (RAW)'!G51</f>
        <v>1560</v>
      </c>
      <c r="H7" s="18">
        <f>'Test Results (RAW)'!H51</f>
        <v>1349</v>
      </c>
      <c r="I7" s="18">
        <f>'Test Results (RAW)'!I51</f>
        <v>1361</v>
      </c>
      <c r="J7" s="18">
        <f>'Test Results (RAW)'!J51</f>
        <v>1286</v>
      </c>
      <c r="K7" s="18">
        <f>'Test Results (RAW)'!K51</f>
        <v>1501</v>
      </c>
      <c r="L7" s="18">
        <f>'Test Results (RAW)'!L51</f>
        <v>1579</v>
      </c>
      <c r="M7" s="18">
        <f>'Test Results (RAW)'!M51</f>
        <v>1410</v>
      </c>
      <c r="N7" s="18">
        <f>'Test Results (RAW)'!N51</f>
        <v>1361</v>
      </c>
      <c r="O7" s="18">
        <f>'Test Results (RAW)'!O51</f>
        <v>1451</v>
      </c>
      <c r="P7" s="18">
        <f>'Test Results (RAW)'!P51</f>
        <v>1370</v>
      </c>
      <c r="Q7" s="18">
        <f>'Test Results (RAW)'!Q51</f>
        <v>1281</v>
      </c>
      <c r="R7" s="18">
        <f>'Test Results (RAW)'!R51</f>
        <v>1223</v>
      </c>
      <c r="S7" s="18">
        <f>'Test Results (RAW)'!S51</f>
        <v>1244</v>
      </c>
      <c r="T7" s="18">
        <f>'Test Results (RAW)'!T51</f>
        <v>1140</v>
      </c>
      <c r="U7" s="18">
        <f>'Test Results (RAW)'!U51</f>
        <v>1358</v>
      </c>
      <c r="V7" s="18">
        <f>'Test Results (RAW)'!V51</f>
        <v>1215</v>
      </c>
      <c r="W7" s="18">
        <f>'Test Results (RAW)'!W51</f>
        <v>1332</v>
      </c>
      <c r="X7" s="18">
        <f>'Test Results (RAW)'!X51</f>
        <v>1207</v>
      </c>
      <c r="Y7" s="18">
        <f>'Test Results (RAW)'!Y51</f>
        <v>1271</v>
      </c>
      <c r="Z7" s="18">
        <f>'Test Results (RAW)'!Z51</f>
        <v>1150</v>
      </c>
    </row>
    <row r="8" spans="1:26" s="3" customFormat="1" ht="12.75">
      <c r="A8" s="3" t="s">
        <v>44</v>
      </c>
      <c r="B8" s="17">
        <f>'Test Results (RAW)'!B56</f>
        <v>1.82</v>
      </c>
      <c r="C8" s="17">
        <f>'Test Results (RAW)'!C56</f>
        <v>1.87</v>
      </c>
      <c r="D8" s="17">
        <f>'Test Results (RAW)'!D56</f>
        <v>2.08</v>
      </c>
      <c r="E8" s="17">
        <f>'Test Results (RAW)'!E56</f>
        <v>2.04</v>
      </c>
      <c r="F8" s="17">
        <f>'Test Results (RAW)'!F56</f>
        <v>2.11</v>
      </c>
      <c r="G8" s="17">
        <f>'Test Results (RAW)'!G56</f>
        <v>1.87</v>
      </c>
      <c r="H8" s="17">
        <f>'Test Results (RAW)'!H56</f>
        <v>2.01</v>
      </c>
      <c r="I8" s="17">
        <f>'Test Results (RAW)'!I56</f>
        <v>1.99</v>
      </c>
      <c r="J8" s="17">
        <f>'Test Results (RAW)'!J56</f>
        <v>2.15</v>
      </c>
      <c r="K8" s="17">
        <f>'Test Results (RAW)'!K56</f>
        <v>1.98</v>
      </c>
      <c r="L8" s="17">
        <f>'Test Results (RAW)'!L56</f>
        <v>2.07</v>
      </c>
      <c r="M8" s="17">
        <f>'Test Results (RAW)'!M56</f>
        <v>1.98</v>
      </c>
      <c r="N8" s="17">
        <f>'Test Results (RAW)'!N56</f>
        <v>2.07</v>
      </c>
      <c r="O8" s="17">
        <f>'Test Results (RAW)'!O56</f>
        <v>1.94</v>
      </c>
      <c r="P8" s="17">
        <f>'Test Results (RAW)'!P56</f>
        <v>2.03904838775594</v>
      </c>
      <c r="Q8" s="17">
        <f>'Test Results (RAW)'!Q56</f>
        <v>2.139048387755936</v>
      </c>
      <c r="R8" s="17">
        <f>'Test Results (RAW)'!R56</f>
        <v>2.22</v>
      </c>
      <c r="S8" s="17">
        <f>'Test Results (RAW)'!S56</f>
        <v>2.0972537352306246</v>
      </c>
      <c r="T8" s="17">
        <f>'Test Results (RAW)'!T56</f>
        <v>2.3932772436813403</v>
      </c>
      <c r="U8" s="17">
        <f>'Test Results (RAW)'!U56</f>
        <v>2.08</v>
      </c>
      <c r="V8" s="17">
        <f>'Test Results (RAW)'!V56</f>
        <v>2.32</v>
      </c>
      <c r="W8" s="17">
        <f>'Test Results (RAW)'!W56</f>
        <v>2.15</v>
      </c>
      <c r="X8" s="17">
        <f>'Test Results (RAW)'!X56</f>
        <v>2.28</v>
      </c>
      <c r="Y8" s="17">
        <f>'Test Results (RAW)'!Y56</f>
        <v>2.21</v>
      </c>
      <c r="Z8" s="17">
        <f>'Test Results (RAW)'!Z56</f>
        <v>2.35</v>
      </c>
    </row>
    <row r="9" spans="1:26" s="8" customFormat="1" ht="15.75">
      <c r="A9" s="27" t="s">
        <v>92</v>
      </c>
      <c r="B9" s="26">
        <f aca="true" t="shared" si="0" ref="B9:Z9">ROUND(GEOMEAN(B3,1/B4,B5,1/B6,1/B7,B8)*543.210026439403,0)</f>
        <v>88</v>
      </c>
      <c r="C9" s="26">
        <f t="shared" si="0"/>
        <v>90</v>
      </c>
      <c r="D9" s="26">
        <f t="shared" si="0"/>
        <v>95</v>
      </c>
      <c r="E9" s="26">
        <f t="shared" si="0"/>
        <v>100</v>
      </c>
      <c r="F9" s="26">
        <f t="shared" si="0"/>
        <v>97</v>
      </c>
      <c r="G9" s="26">
        <f t="shared" si="0"/>
        <v>90</v>
      </c>
      <c r="H9" s="26">
        <f t="shared" si="0"/>
        <v>96</v>
      </c>
      <c r="I9" s="26">
        <f t="shared" si="0"/>
        <v>96</v>
      </c>
      <c r="J9" s="26">
        <f t="shared" si="0"/>
        <v>99</v>
      </c>
      <c r="K9" s="26">
        <f t="shared" si="0"/>
        <v>91</v>
      </c>
      <c r="L9" s="26">
        <f t="shared" si="0"/>
        <v>91</v>
      </c>
      <c r="M9" s="26">
        <f t="shared" si="0"/>
        <v>93</v>
      </c>
      <c r="N9" s="26">
        <f t="shared" si="0"/>
        <v>94</v>
      </c>
      <c r="O9" s="26">
        <f t="shared" si="0"/>
        <v>91</v>
      </c>
      <c r="P9" s="26">
        <f t="shared" si="0"/>
        <v>96</v>
      </c>
      <c r="Q9" s="26">
        <f t="shared" si="0"/>
        <v>101</v>
      </c>
      <c r="R9" s="26">
        <f t="shared" si="0"/>
        <v>106</v>
      </c>
      <c r="S9" s="26">
        <f t="shared" si="0"/>
        <v>104</v>
      </c>
      <c r="T9" s="26">
        <f t="shared" si="0"/>
        <v>111</v>
      </c>
      <c r="U9" s="26">
        <f t="shared" si="0"/>
        <v>95</v>
      </c>
      <c r="V9" s="26">
        <f t="shared" si="0"/>
        <v>105</v>
      </c>
      <c r="W9" s="26">
        <f t="shared" si="0"/>
        <v>96</v>
      </c>
      <c r="X9" s="26">
        <f t="shared" si="0"/>
        <v>104</v>
      </c>
      <c r="Y9" s="26">
        <f t="shared" si="0"/>
        <v>100</v>
      </c>
      <c r="Z9" s="26">
        <f t="shared" si="0"/>
        <v>111</v>
      </c>
    </row>
    <row r="11" spans="1:26" s="22" customFormat="1" ht="15.75">
      <c r="A11" s="22" t="s">
        <v>109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3" customFormat="1" ht="12.75">
      <c r="A12" s="3" t="s">
        <v>22</v>
      </c>
      <c r="B12" s="17">
        <f>'Test Results (RAW)'!B4</f>
        <v>6.62</v>
      </c>
      <c r="C12" s="17">
        <f>'Test Results (RAW)'!C4</f>
        <v>7.01</v>
      </c>
      <c r="D12" s="17">
        <f>'Test Results (RAW)'!D4</f>
        <v>6.06</v>
      </c>
      <c r="E12" s="17">
        <f>'Test Results (RAW)'!E4</f>
        <v>7.86</v>
      </c>
      <c r="F12" s="17">
        <f>'Test Results (RAW)'!F4</f>
        <v>7.9</v>
      </c>
      <c r="G12" s="17">
        <f>'Test Results (RAW)'!G4</f>
        <v>8.82</v>
      </c>
      <c r="H12" s="17">
        <f>'Test Results (RAW)'!H4</f>
        <v>9.76</v>
      </c>
      <c r="I12" s="17">
        <f>'Test Results (RAW)'!I4</f>
        <v>9.79</v>
      </c>
      <c r="J12" s="17">
        <f>'Test Results (RAW)'!J4</f>
        <v>9.86</v>
      </c>
      <c r="K12" s="17">
        <f>'Test Results (RAW)'!K4</f>
        <v>11.3</v>
      </c>
      <c r="L12" s="17">
        <f>'Test Results (RAW)'!L4</f>
        <v>11.01</v>
      </c>
      <c r="M12" s="17">
        <f>'Test Results (RAW)'!M4</f>
        <v>11.38</v>
      </c>
      <c r="N12" s="17">
        <f>'Test Results (RAW)'!N4</f>
        <v>11.38</v>
      </c>
      <c r="O12" s="17">
        <f>'Test Results (RAW)'!O4</f>
        <v>11.1</v>
      </c>
      <c r="P12" s="17">
        <f>'Test Results (RAW)'!P4</f>
        <v>12.3</v>
      </c>
      <c r="Q12" s="17">
        <f>'Test Results (RAW)'!Q4</f>
        <v>12.38</v>
      </c>
      <c r="R12" s="17">
        <f>'Test Results (RAW)'!R4</f>
        <v>13.8</v>
      </c>
      <c r="S12" s="17">
        <f>'Test Results (RAW)'!S4</f>
        <v>13.8</v>
      </c>
      <c r="T12" s="17">
        <f>'Test Results (RAW)'!T4</f>
        <v>13.84</v>
      </c>
      <c r="U12" s="17">
        <f>'Test Results (RAW)'!U4</f>
        <v>6.06</v>
      </c>
      <c r="V12" s="17">
        <f>'Test Results (RAW)'!V4</f>
        <v>6.9</v>
      </c>
      <c r="W12" s="17">
        <f>'Test Results (RAW)'!W4</f>
        <v>9.38</v>
      </c>
      <c r="X12" s="17">
        <f>'Test Results (RAW)'!X4</f>
        <v>10.34</v>
      </c>
      <c r="Y12" s="17">
        <f>'Test Results (RAW)'!Y4</f>
        <v>10.35</v>
      </c>
      <c r="Z12" s="17">
        <f>'Test Results (RAW)'!Z4</f>
        <v>12.6</v>
      </c>
    </row>
    <row r="13" spans="1:26" s="11" customFormat="1" ht="12.75">
      <c r="A13" s="11" t="s">
        <v>27</v>
      </c>
      <c r="B13" s="18">
        <f>'Test Results (RAW)'!B10</f>
        <v>230.72</v>
      </c>
      <c r="C13" s="18">
        <f>'Test Results (RAW)'!C10</f>
        <v>211.75</v>
      </c>
      <c r="D13" s="18">
        <f>'Test Results (RAW)'!D10</f>
        <v>213.84</v>
      </c>
      <c r="E13" s="18">
        <f>'Test Results (RAW)'!E10</f>
        <v>202.26</v>
      </c>
      <c r="F13" s="18">
        <f>'Test Results (RAW)'!F10</f>
        <v>205.27</v>
      </c>
      <c r="G13" s="18">
        <f>'Test Results (RAW)'!G10</f>
        <v>168.94</v>
      </c>
      <c r="H13" s="18">
        <f>'Test Results (RAW)'!H10</f>
        <v>151.75</v>
      </c>
      <c r="I13" s="18">
        <f>'Test Results (RAW)'!I10</f>
        <v>154.31</v>
      </c>
      <c r="J13" s="18">
        <f>'Test Results (RAW)'!J10</f>
        <v>151.37</v>
      </c>
      <c r="K13" s="18">
        <f>'Test Results (RAW)'!K10</f>
        <v>126.57</v>
      </c>
      <c r="L13" s="18">
        <f>'Test Results (RAW)'!L10</f>
        <v>126.36</v>
      </c>
      <c r="M13" s="18">
        <f>'Test Results (RAW)'!M10</f>
        <v>124.75</v>
      </c>
      <c r="N13" s="18">
        <f>'Test Results (RAW)'!N10</f>
        <v>125.84</v>
      </c>
      <c r="O13" s="18">
        <f>'Test Results (RAW)'!O10</f>
        <v>129.38</v>
      </c>
      <c r="P13" s="18">
        <f>'Test Results (RAW)'!P10</f>
        <v>116.2</v>
      </c>
      <c r="Q13" s="18">
        <f>'Test Results (RAW)'!Q10</f>
        <v>115.9</v>
      </c>
      <c r="R13" s="18">
        <f>'Test Results (RAW)'!R10</f>
        <v>103.19</v>
      </c>
      <c r="S13" s="18">
        <f>'Test Results (RAW)'!S10</f>
        <v>101.79</v>
      </c>
      <c r="T13" s="18">
        <f>'Test Results (RAW)'!T10</f>
        <v>101.43</v>
      </c>
      <c r="U13" s="18">
        <f>'Test Results (RAW)'!U10</f>
        <v>233.29</v>
      </c>
      <c r="V13" s="18">
        <f>'Test Results (RAW)'!V10</f>
        <v>212.79</v>
      </c>
      <c r="W13" s="18">
        <f>'Test Results (RAW)'!W10</f>
        <v>134.06</v>
      </c>
      <c r="X13" s="18">
        <f>'Test Results (RAW)'!X10</f>
        <v>117.2</v>
      </c>
      <c r="Y13" s="18">
        <f>'Test Results (RAW)'!Y10</f>
        <v>124.5</v>
      </c>
      <c r="Z13" s="18">
        <f>'Test Results (RAW)'!Z10</f>
        <v>107.86</v>
      </c>
    </row>
    <row r="14" spans="1:26" s="11" customFormat="1" ht="12.75">
      <c r="A14" s="11" t="s">
        <v>24</v>
      </c>
      <c r="B14" s="14">
        <f>'Test Results (RAW)'!B18</f>
        <v>0.004432870370370371</v>
      </c>
      <c r="C14" s="14">
        <f>'Test Results (RAW)'!C18</f>
        <v>0.004016203703703703</v>
      </c>
      <c r="D14" s="14">
        <f>'Test Results (RAW)'!D18</f>
        <v>0.004155092592592593</v>
      </c>
      <c r="E14" s="14">
        <f>'Test Results (RAW)'!E18</f>
        <v>0.003981481481481482</v>
      </c>
      <c r="F14" s="14">
        <f>'Test Results (RAW)'!F18</f>
        <v>0.004050925925925926</v>
      </c>
      <c r="G14" s="14">
        <f>'Test Results (RAW)'!G18</f>
        <v>0.0032175925925925926</v>
      </c>
      <c r="H14" s="14">
        <f>'Test Results (RAW)'!H18</f>
        <v>0.002939814814814815</v>
      </c>
      <c r="I14" s="14">
        <f>'Test Results (RAW)'!I18</f>
        <v>0.003043981481481482</v>
      </c>
      <c r="J14" s="14">
        <f>'Test Results (RAW)'!J18</f>
        <v>0.002870370370370371</v>
      </c>
      <c r="K14" s="14">
        <f>'Test Results (RAW)'!K18</f>
        <v>0.0023958333333333336</v>
      </c>
      <c r="L14" s="14">
        <f>'Test Results (RAW)'!L18</f>
        <v>0.002511574074074074</v>
      </c>
      <c r="M14" s="14">
        <f>'Test Results (RAW)'!M18</f>
        <v>0.002361111111111111</v>
      </c>
      <c r="N14" s="14">
        <f>'Test Results (RAW)'!N18</f>
        <v>0.0025</v>
      </c>
      <c r="O14" s="14">
        <f>'Test Results (RAW)'!O18</f>
        <v>0.0024537037037037036</v>
      </c>
      <c r="P14" s="14">
        <f>'Test Results (RAW)'!P18</f>
        <v>0.0021296296296296298</v>
      </c>
      <c r="Q14" s="14">
        <f>'Test Results (RAW)'!Q18</f>
        <v>0.0022569444444444447</v>
      </c>
      <c r="R14" s="14">
        <f>'Test Results (RAW)'!R18</f>
        <v>0.001979166666666667</v>
      </c>
      <c r="S14" s="14">
        <f>'Test Results (RAW)'!S18</f>
        <v>0.002002314814814815</v>
      </c>
      <c r="T14" s="14">
        <f>'Test Results (RAW)'!T18</f>
        <v>0.0018402777777777777</v>
      </c>
      <c r="U14" s="14">
        <f>'Test Results (RAW)'!U18</f>
        <v>0.005138888888888889</v>
      </c>
      <c r="V14" s="14">
        <f>'Test Results (RAW)'!V18</f>
        <v>0.0046875</v>
      </c>
      <c r="W14" s="14">
        <f>'Test Results (RAW)'!W18</f>
        <v>0.002905092592592593</v>
      </c>
      <c r="X14" s="14">
        <f>'Test Results (RAW)'!X18</f>
        <v>0.002627314814814815</v>
      </c>
      <c r="Y14" s="14">
        <f>'Test Results (RAW)'!Y18</f>
        <v>0.0028125</v>
      </c>
      <c r="Z14" s="14">
        <f>'Test Results (RAW)'!Z18</f>
        <v>0.0024305555555555556</v>
      </c>
    </row>
    <row r="15" spans="1:26" s="8" customFormat="1" ht="15.75">
      <c r="A15" s="27" t="s">
        <v>92</v>
      </c>
      <c r="B15" s="19">
        <f aca="true" t="shared" si="1" ref="B15:Z15">ROUND(GEOMEAN(B12,1/B13,1/B14)*32.3425191713061,0)</f>
        <v>60</v>
      </c>
      <c r="C15" s="19">
        <f t="shared" si="1"/>
        <v>65</v>
      </c>
      <c r="D15" s="19">
        <f t="shared" si="1"/>
        <v>61</v>
      </c>
      <c r="E15" s="19">
        <f t="shared" si="1"/>
        <v>69</v>
      </c>
      <c r="F15" s="19">
        <f t="shared" si="1"/>
        <v>68</v>
      </c>
      <c r="G15" s="19">
        <f t="shared" si="1"/>
        <v>82</v>
      </c>
      <c r="H15" s="19">
        <f t="shared" si="1"/>
        <v>90</v>
      </c>
      <c r="I15" s="19">
        <f t="shared" si="1"/>
        <v>89</v>
      </c>
      <c r="J15" s="19">
        <f t="shared" si="1"/>
        <v>92</v>
      </c>
      <c r="K15" s="19">
        <f t="shared" si="1"/>
        <v>108</v>
      </c>
      <c r="L15" s="19">
        <f t="shared" si="1"/>
        <v>105</v>
      </c>
      <c r="M15" s="19">
        <f t="shared" si="1"/>
        <v>109</v>
      </c>
      <c r="N15" s="19">
        <f t="shared" si="1"/>
        <v>107</v>
      </c>
      <c r="O15" s="19">
        <f t="shared" si="1"/>
        <v>106</v>
      </c>
      <c r="P15" s="19">
        <f t="shared" si="1"/>
        <v>119</v>
      </c>
      <c r="Q15" s="19">
        <f t="shared" si="1"/>
        <v>117</v>
      </c>
      <c r="R15" s="19">
        <f t="shared" si="1"/>
        <v>132</v>
      </c>
      <c r="S15" s="19">
        <f t="shared" si="1"/>
        <v>132</v>
      </c>
      <c r="T15" s="19">
        <f t="shared" si="1"/>
        <v>136</v>
      </c>
      <c r="U15" s="19">
        <f t="shared" si="1"/>
        <v>56</v>
      </c>
      <c r="V15" s="19">
        <f t="shared" si="1"/>
        <v>62</v>
      </c>
      <c r="W15" s="19">
        <f t="shared" si="1"/>
        <v>93</v>
      </c>
      <c r="X15" s="19">
        <f t="shared" si="1"/>
        <v>104</v>
      </c>
      <c r="Y15" s="19">
        <f t="shared" si="1"/>
        <v>100</v>
      </c>
      <c r="Z15" s="19">
        <f t="shared" si="1"/>
        <v>118</v>
      </c>
    </row>
    <row r="17" spans="1:26" s="22" customFormat="1" ht="15.75">
      <c r="A17" s="22" t="s">
        <v>107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3" customFormat="1" ht="12.75">
      <c r="A18" s="3" t="s">
        <v>24</v>
      </c>
      <c r="B18" s="17">
        <f>'Test Results (RAW)'!B16</f>
        <v>5.2</v>
      </c>
      <c r="C18" s="17">
        <f>'Test Results (RAW)'!C16</f>
        <v>5.56</v>
      </c>
      <c r="D18" s="17">
        <f>'Test Results (RAW)'!D16</f>
        <v>5.7</v>
      </c>
      <c r="E18" s="17">
        <f>'Test Results (RAW)'!E16</f>
        <v>5.99</v>
      </c>
      <c r="F18" s="17">
        <f>'Test Results (RAW)'!F16</f>
        <v>6.16</v>
      </c>
      <c r="G18" s="17">
        <f>'Test Results (RAW)'!G16</f>
        <v>5.42</v>
      </c>
      <c r="H18" s="17">
        <f>'Test Results (RAW)'!H16</f>
        <v>5.95</v>
      </c>
      <c r="I18" s="17">
        <f>'Test Results (RAW)'!I16</f>
        <v>6</v>
      </c>
      <c r="J18" s="17">
        <f>'Test Results (RAW)'!J16</f>
        <v>6.07</v>
      </c>
      <c r="K18" s="17">
        <f>'Test Results (RAW)'!K16</f>
        <v>5.73</v>
      </c>
      <c r="L18" s="17">
        <f>'Test Results (RAW)'!L16</f>
        <v>5.83</v>
      </c>
      <c r="M18" s="17">
        <f>'Test Results (RAW)'!M16</f>
        <v>5.73</v>
      </c>
      <c r="N18" s="17">
        <f>'Test Results (RAW)'!N16</f>
        <v>5.88</v>
      </c>
      <c r="O18" s="17">
        <f>'Test Results (RAW)'!O16</f>
        <v>5.7</v>
      </c>
      <c r="P18" s="17">
        <f>'Test Results (RAW)'!P16</f>
        <v>6.13</v>
      </c>
      <c r="Q18" s="17">
        <f>'Test Results (RAW)'!Q16</f>
        <v>6.35</v>
      </c>
      <c r="R18" s="17">
        <f>'Test Results (RAW)'!R16</f>
        <v>6.97</v>
      </c>
      <c r="S18" s="17">
        <f>'Test Results (RAW)'!S16</f>
        <v>6.72</v>
      </c>
      <c r="T18" s="17">
        <f>'Test Results (RAW)'!T16</f>
        <v>7.03</v>
      </c>
      <c r="U18" s="17">
        <f>'Test Results (RAW)'!U16</f>
        <v>5.74</v>
      </c>
      <c r="V18" s="17">
        <f>'Test Results (RAW)'!V16</f>
        <v>6.55</v>
      </c>
      <c r="W18" s="17">
        <f>'Test Results (RAW)'!W16</f>
        <v>6.18</v>
      </c>
      <c r="X18" s="17">
        <f>'Test Results (RAW)'!X16</f>
        <v>6.74</v>
      </c>
      <c r="Y18" s="17">
        <f>'Test Results (RAW)'!Y16</f>
        <v>6.41</v>
      </c>
      <c r="Z18" s="17">
        <f>'Test Results (RAW)'!Z16</f>
        <v>7.25</v>
      </c>
    </row>
    <row r="19" spans="1:26" s="11" customFormat="1" ht="12.75">
      <c r="A19" s="11" t="s">
        <v>33</v>
      </c>
      <c r="B19" s="18">
        <f>'Test Results (RAW)'!B45</f>
        <v>52.75</v>
      </c>
      <c r="C19" s="18">
        <f>'Test Results (RAW)'!C45</f>
        <v>50.43</v>
      </c>
      <c r="D19" s="18">
        <f>'Test Results (RAW)'!D45</f>
        <v>48.12</v>
      </c>
      <c r="E19" s="18">
        <f>'Test Results (RAW)'!E45</f>
        <v>43.92</v>
      </c>
      <c r="F19" s="18">
        <f>'Test Results (RAW)'!F45</f>
        <v>45.6</v>
      </c>
      <c r="G19" s="18">
        <f>'Test Results (RAW)'!G45</f>
        <v>50.43</v>
      </c>
      <c r="H19" s="18">
        <f>'Test Results (RAW)'!H45</f>
        <v>47.94</v>
      </c>
      <c r="I19" s="18">
        <f>'Test Results (RAW)'!I45</f>
        <v>48.2</v>
      </c>
      <c r="J19" s="18">
        <f>'Test Results (RAW)'!J45</f>
        <v>45.97</v>
      </c>
      <c r="K19" s="18">
        <f>'Test Results (RAW)'!K45</f>
        <v>50.15</v>
      </c>
      <c r="L19" s="18">
        <f>'Test Results (RAW)'!L45</f>
        <v>50.52</v>
      </c>
      <c r="M19" s="18">
        <f>'Test Results (RAW)'!M45</f>
        <v>50.08</v>
      </c>
      <c r="N19" s="18">
        <f>'Test Results (RAW)'!N45</f>
        <v>50.53</v>
      </c>
      <c r="O19" s="18">
        <f>'Test Results (RAW)'!O45</f>
        <v>50</v>
      </c>
      <c r="P19" s="18">
        <f>'Test Results (RAW)'!P45</f>
        <v>46.03</v>
      </c>
      <c r="Q19" s="18">
        <f>'Test Results (RAW)'!Q45</f>
        <v>45.9</v>
      </c>
      <c r="R19" s="18">
        <f>'Test Results (RAW)'!R45</f>
        <v>43.38</v>
      </c>
      <c r="S19" s="18">
        <f>'Test Results (RAW)'!S45</f>
        <v>42.19</v>
      </c>
      <c r="T19" s="18">
        <f>'Test Results (RAW)'!T45</f>
        <v>42.01</v>
      </c>
      <c r="U19" s="18">
        <f>'Test Results (RAW)'!U45</f>
        <v>50.49</v>
      </c>
      <c r="V19" s="18">
        <f>'Test Results (RAW)'!V45</f>
        <v>44.23</v>
      </c>
      <c r="W19" s="18">
        <f>'Test Results (RAW)'!W45</f>
        <v>53.4</v>
      </c>
      <c r="X19" s="18">
        <f>'Test Results (RAW)'!X45</f>
        <v>50.09</v>
      </c>
      <c r="Y19" s="18">
        <f>'Test Results (RAW)'!Y45</f>
        <v>48.66</v>
      </c>
      <c r="Z19" s="18">
        <f>'Test Results (RAW)'!Z45</f>
        <v>42.6</v>
      </c>
    </row>
    <row r="20" spans="1:26" s="11" customFormat="1" ht="12.75">
      <c r="A20" s="11" t="s">
        <v>32</v>
      </c>
      <c r="B20" s="18">
        <f>'Test Results (RAW)'!B50</f>
        <v>2444</v>
      </c>
      <c r="C20" s="18">
        <f>'Test Results (RAW)'!C50</f>
        <v>2320</v>
      </c>
      <c r="D20" s="18">
        <f>'Test Results (RAW)'!D50</f>
        <v>2187</v>
      </c>
      <c r="E20" s="18">
        <f>'Test Results (RAW)'!E50</f>
        <v>2040</v>
      </c>
      <c r="F20" s="18">
        <f>'Test Results (RAW)'!F50</f>
        <v>2121</v>
      </c>
      <c r="G20" s="18">
        <f>'Test Results (RAW)'!G50</f>
        <v>2426</v>
      </c>
      <c r="H20" s="18">
        <f>'Test Results (RAW)'!H50</f>
        <v>2317</v>
      </c>
      <c r="I20" s="18">
        <f>'Test Results (RAW)'!I50</f>
        <v>2261</v>
      </c>
      <c r="J20" s="18">
        <f>'Test Results (RAW)'!J50</f>
        <v>2234</v>
      </c>
      <c r="K20" s="18">
        <f>'Test Results (RAW)'!K50</f>
        <v>2465</v>
      </c>
      <c r="L20" s="18">
        <f>'Test Results (RAW)'!L50</f>
        <v>2516</v>
      </c>
      <c r="M20" s="18">
        <f>'Test Results (RAW)'!M50</f>
        <v>2464</v>
      </c>
      <c r="N20" s="18">
        <f>'Test Results (RAW)'!N50</f>
        <v>2302</v>
      </c>
      <c r="O20" s="18">
        <f>'Test Results (RAW)'!O50</f>
        <v>2410</v>
      </c>
      <c r="P20" s="18">
        <f>'Test Results (RAW)'!P50</f>
        <v>2157</v>
      </c>
      <c r="Q20" s="18">
        <f>'Test Results (RAW)'!Q50</f>
        <v>2150</v>
      </c>
      <c r="R20" s="18">
        <f>'Test Results (RAW)'!R50</f>
        <v>1875</v>
      </c>
      <c r="S20" s="18">
        <f>'Test Results (RAW)'!S50</f>
        <v>1969</v>
      </c>
      <c r="T20" s="18">
        <f>'Test Results (RAW)'!T50</f>
        <v>1756</v>
      </c>
      <c r="U20" s="18">
        <f>'Test Results (RAW)'!U50</f>
        <v>2356</v>
      </c>
      <c r="V20" s="18">
        <f>'Test Results (RAW)'!V50</f>
        <v>2183</v>
      </c>
      <c r="W20" s="18">
        <f>'Test Results (RAW)'!W50</f>
        <v>2439</v>
      </c>
      <c r="X20" s="18">
        <f>'Test Results (RAW)'!X50</f>
        <v>2198</v>
      </c>
      <c r="Y20" s="18">
        <f>'Test Results (RAW)'!Y50</f>
        <v>2255</v>
      </c>
      <c r="Z20" s="18">
        <f>'Test Results (RAW)'!Z50</f>
        <v>1918</v>
      </c>
    </row>
    <row r="21" spans="1:26" s="3" customFormat="1" ht="12.75">
      <c r="A21" s="3" t="s">
        <v>44</v>
      </c>
      <c r="B21" s="17">
        <f>'Test Results (RAW)'!B55</f>
        <v>3.71</v>
      </c>
      <c r="C21" s="17">
        <f>'Test Results (RAW)'!C55</f>
        <v>3.88</v>
      </c>
      <c r="D21" s="17">
        <f>'Test Results (RAW)'!D55</f>
        <v>3.89</v>
      </c>
      <c r="E21" s="17">
        <f>'Test Results (RAW)'!E55</f>
        <v>4.24</v>
      </c>
      <c r="F21" s="17">
        <f>'Test Results (RAW)'!F55</f>
        <v>4.24</v>
      </c>
      <c r="G21" s="17">
        <f>'Test Results (RAW)'!G55</f>
        <v>3.69</v>
      </c>
      <c r="H21" s="17">
        <f>'Test Results (RAW)'!H55</f>
        <v>3.93</v>
      </c>
      <c r="I21" s="17">
        <f>'Test Results (RAW)'!I55</f>
        <v>3.9</v>
      </c>
      <c r="J21" s="17">
        <f>'Test Results (RAW)'!J55</f>
        <v>4.08</v>
      </c>
      <c r="K21" s="17">
        <f>'Test Results (RAW)'!K55</f>
        <v>3.78</v>
      </c>
      <c r="L21" s="17">
        <f>'Test Results (RAW)'!L55</f>
        <v>3.83</v>
      </c>
      <c r="M21" s="17">
        <f>'Test Results (RAW)'!M55</f>
        <v>3.77</v>
      </c>
      <c r="N21" s="17">
        <f>'Test Results (RAW)'!N55</f>
        <v>3.89</v>
      </c>
      <c r="O21" s="17">
        <f>'Test Results (RAW)'!O55</f>
        <v>3.77</v>
      </c>
      <c r="P21" s="17">
        <f>'Test Results (RAW)'!P55</f>
        <v>4.09</v>
      </c>
      <c r="Q21" s="17">
        <f>'Test Results (RAW)'!Q55</f>
        <v>4.162902565502184</v>
      </c>
      <c r="R21" s="17">
        <f>'Test Results (RAW)'!R55</f>
        <v>4.39</v>
      </c>
      <c r="S21" s="17">
        <f>'Test Results (RAW)'!S55</f>
        <v>4.35236838350692</v>
      </c>
      <c r="T21" s="17">
        <f>'Test Results (RAW)'!T55</f>
        <v>4.564166822517298</v>
      </c>
      <c r="U21" s="17">
        <f>'Test Results (RAW)'!U55</f>
        <v>3.89</v>
      </c>
      <c r="V21" s="17">
        <f>'Test Results (RAW)'!V55</f>
        <v>4.33</v>
      </c>
      <c r="W21" s="17">
        <f>'Test Results (RAW)'!W55</f>
        <v>3.8</v>
      </c>
      <c r="X21" s="17">
        <f>'Test Results (RAW)'!X55</f>
        <v>4.21</v>
      </c>
      <c r="Y21" s="17">
        <f>'Test Results (RAW)'!Y55</f>
        <v>4.07</v>
      </c>
      <c r="Z21" s="17">
        <f>'Test Results (RAW)'!Z55</f>
        <v>4.5</v>
      </c>
    </row>
    <row r="22" spans="1:26" s="3" customFormat="1" ht="12.75">
      <c r="A22" s="3" t="s">
        <v>0</v>
      </c>
      <c r="B22" s="17">
        <f>'Test Results (RAW)'!B76</f>
        <v>0.1336</v>
      </c>
      <c r="C22" s="17">
        <f>'Test Results (RAW)'!C76</f>
        <v>0.1345</v>
      </c>
      <c r="D22" s="17">
        <f>'Test Results (RAW)'!D76</f>
        <v>0.1742</v>
      </c>
      <c r="E22" s="17">
        <f>'Test Results (RAW)'!E76</f>
        <v>0.1819</v>
      </c>
      <c r="F22" s="17">
        <f>'Test Results (RAW)'!F76</f>
        <v>0.1813</v>
      </c>
      <c r="G22" s="17">
        <f>'Test Results (RAW)'!G76</f>
        <v>0.142</v>
      </c>
      <c r="H22" s="17">
        <f>'Test Results (RAW)'!H76</f>
        <v>0.1512</v>
      </c>
      <c r="I22" s="17">
        <f>'Test Results (RAW)'!I76</f>
        <v>0.1533</v>
      </c>
      <c r="J22" s="17">
        <f>'Test Results (RAW)'!J76</f>
        <v>0.1567</v>
      </c>
      <c r="K22" s="17">
        <f>'Test Results (RAW)'!K76</f>
        <v>0.1372</v>
      </c>
      <c r="L22" s="17">
        <f>'Test Results (RAW)'!L76</f>
        <v>0.1386</v>
      </c>
      <c r="M22" s="17">
        <f>'Test Results (RAW)'!M76</f>
        <v>0.1369</v>
      </c>
      <c r="N22" s="17">
        <f>'Test Results (RAW)'!N76</f>
        <v>0.1387</v>
      </c>
      <c r="O22" s="17">
        <f>'Test Results (RAW)'!O76</f>
        <v>0.1409</v>
      </c>
      <c r="P22" s="17">
        <f>'Test Results (RAW)'!P76</f>
        <v>0.1547</v>
      </c>
      <c r="Q22" s="17">
        <f>'Test Results (RAW)'!Q76</f>
        <v>0.1565</v>
      </c>
      <c r="R22" s="17">
        <f>'Test Results (RAW)'!R76</f>
        <v>0.1677</v>
      </c>
      <c r="S22" s="17">
        <f>'Test Results (RAW)'!S76</f>
        <v>0.1666</v>
      </c>
      <c r="T22" s="17">
        <f>'Test Results (RAW)'!T76</f>
        <v>0.1739</v>
      </c>
      <c r="U22" s="17">
        <f>'Test Results (RAW)'!U76</f>
        <v>0.1428</v>
      </c>
      <c r="V22" s="17">
        <f>'Test Results (RAW)'!V76</f>
        <v>0.1641</v>
      </c>
      <c r="W22" s="17">
        <f>'Test Results (RAW)'!W76</f>
        <v>0.1405</v>
      </c>
      <c r="X22" s="17">
        <f>'Test Results (RAW)'!X76</f>
        <v>0.1562</v>
      </c>
      <c r="Y22" s="17">
        <f>'Test Results (RAW)'!Y76</f>
        <v>0.1516</v>
      </c>
      <c r="Z22" s="17">
        <f>'Test Results (RAW)'!Z76</f>
        <v>0.1785</v>
      </c>
    </row>
    <row r="23" spans="1:26" s="3" customFormat="1" ht="12.75">
      <c r="A23" s="3" t="s">
        <v>2</v>
      </c>
      <c r="B23" s="17">
        <f>'Test Results (RAW)'!B81</f>
        <v>2.1638</v>
      </c>
      <c r="C23" s="17">
        <f>'Test Results (RAW)'!C81</f>
        <v>2.1523</v>
      </c>
      <c r="D23" s="17">
        <f>'Test Results (RAW)'!D81</f>
        <v>2.405</v>
      </c>
      <c r="E23" s="17">
        <f>'Test Results (RAW)'!E81</f>
        <v>2.5425</v>
      </c>
      <c r="F23" s="17">
        <f>'Test Results (RAW)'!F81</f>
        <v>2.5783</v>
      </c>
      <c r="G23" s="17">
        <f>'Test Results (RAW)'!G81</f>
        <v>2.2145</v>
      </c>
      <c r="H23" s="17">
        <f>'Test Results (RAW)'!H81</f>
        <v>2.3894</v>
      </c>
      <c r="I23" s="17">
        <f>'Test Results (RAW)'!I81</f>
        <v>2.3644</v>
      </c>
      <c r="J23" s="17">
        <f>'Test Results (RAW)'!J81</f>
        <v>2.4607</v>
      </c>
      <c r="K23" s="17">
        <f>'Test Results (RAW)'!K81</f>
        <v>2.251</v>
      </c>
      <c r="L23" s="17">
        <f>'Test Results (RAW)'!L81</f>
        <v>2.2701</v>
      </c>
      <c r="M23" s="17">
        <f>'Test Results (RAW)'!M81</f>
        <v>2.2457</v>
      </c>
      <c r="N23" s="17">
        <f>'Test Results (RAW)'!N81</f>
        <v>2.2717</v>
      </c>
      <c r="O23" s="17">
        <f>'Test Results (RAW)'!O81</f>
        <v>2.2465</v>
      </c>
      <c r="P23" s="17">
        <f>'Test Results (RAW)'!P81</f>
        <v>2.4373</v>
      </c>
      <c r="Q23" s="17">
        <f>'Test Results (RAW)'!Q81</f>
        <v>2.5042</v>
      </c>
      <c r="R23" s="17">
        <f>'Test Results (RAW)'!R81</f>
        <v>2.7525</v>
      </c>
      <c r="S23" s="17">
        <f>'Test Results (RAW)'!S81</f>
        <v>2.7479</v>
      </c>
      <c r="T23" s="17">
        <f>'Test Results (RAW)'!T81</f>
        <v>2.8209</v>
      </c>
      <c r="U23" s="17">
        <f>'Test Results (RAW)'!U81</f>
        <v>2.0266</v>
      </c>
      <c r="V23" s="17">
        <f>'Test Results (RAW)'!V81</f>
        <v>2.3935</v>
      </c>
      <c r="W23" s="17">
        <f>'Test Results (RAW)'!W81</f>
        <v>2.1113</v>
      </c>
      <c r="X23" s="17">
        <f>'Test Results (RAW)'!X81</f>
        <v>2.3275</v>
      </c>
      <c r="Y23" s="17">
        <f>'Test Results (RAW)'!Y81</f>
        <v>2.3357</v>
      </c>
      <c r="Z23" s="17">
        <f>'Test Results (RAW)'!Z81</f>
        <v>2.7156</v>
      </c>
    </row>
    <row r="24" spans="1:26" s="11" customFormat="1" ht="12.75">
      <c r="A24" s="11" t="s">
        <v>1</v>
      </c>
      <c r="B24" s="18">
        <f>'Test Results (RAW)'!B88</f>
        <v>0.070674</v>
      </c>
      <c r="C24" s="18">
        <f>'Test Results (RAW)'!C88</f>
        <v>0.068345</v>
      </c>
      <c r="D24" s="18">
        <f>'Test Results (RAW)'!D88</f>
        <v>0.064876</v>
      </c>
      <c r="E24" s="18">
        <f>'Test Results (RAW)'!E88</f>
        <v>0.062509</v>
      </c>
      <c r="F24" s="18">
        <f>'Test Results (RAW)'!F88</f>
        <v>0.060095</v>
      </c>
      <c r="G24" s="18">
        <f>'Test Results (RAW)'!G88</f>
        <v>0.06479</v>
      </c>
      <c r="H24" s="18">
        <f>'Test Results (RAW)'!H88</f>
        <v>0.059289</v>
      </c>
      <c r="I24" s="18">
        <f>'Test Results (RAW)'!I88</f>
        <v>0.059244</v>
      </c>
      <c r="J24" s="18">
        <f>'Test Results (RAW)'!J88</f>
        <v>0.058445</v>
      </c>
      <c r="K24" s="18">
        <f>'Test Results (RAW)'!K88</f>
        <v>0.058652</v>
      </c>
      <c r="L24" s="18">
        <f>'Test Results (RAW)'!L88</f>
        <v>0.057249</v>
      </c>
      <c r="M24" s="18">
        <f>'Test Results (RAW)'!M88</f>
        <v>0.058799</v>
      </c>
      <c r="N24" s="18">
        <f>'Test Results (RAW)'!N88</f>
        <v>0.057555</v>
      </c>
      <c r="O24" s="18">
        <f>'Test Results (RAW)'!O88</f>
        <v>0.06064</v>
      </c>
      <c r="P24" s="18">
        <f>'Test Results (RAW)'!P88</f>
        <v>0.054016</v>
      </c>
      <c r="Q24" s="18">
        <f>'Test Results (RAW)'!Q88</f>
        <v>0.053882</v>
      </c>
      <c r="R24" s="18">
        <f>'Test Results (RAW)'!R88</f>
        <v>0.050114</v>
      </c>
      <c r="S24" s="18">
        <f>'Test Results (RAW)'!S88</f>
        <v>0.049078</v>
      </c>
      <c r="T24" s="18">
        <f>'Test Results (RAW)'!T88</f>
        <v>0.04735</v>
      </c>
      <c r="U24" s="18">
        <f>'Test Results (RAW)'!U88</f>
        <v>0.071391</v>
      </c>
      <c r="V24" s="18">
        <f>'Test Results (RAW)'!V88</f>
        <v>0.060698</v>
      </c>
      <c r="W24" s="18">
        <f>'Test Results (RAW)'!W88</f>
        <v>0.05837</v>
      </c>
      <c r="X24" s="18">
        <f>'Test Results (RAW)'!X88</f>
        <v>0.05323</v>
      </c>
      <c r="Y24" s="18">
        <f>'Test Results (RAW)'!Y88</f>
        <v>0.054585</v>
      </c>
      <c r="Z24" s="18">
        <f>'Test Results (RAW)'!Z88</f>
        <v>0.048473</v>
      </c>
    </row>
    <row r="25" spans="1:26" s="8" customFormat="1" ht="15.75">
      <c r="A25" s="27" t="s">
        <v>92</v>
      </c>
      <c r="B25" s="19">
        <f aca="true" t="shared" si="2" ref="B25:Z25">ROUND(GEOMEAN(B18,1/B19,1/B20,B21,B22,B23,1/B24)*252.16745643093,0)</f>
        <v>88</v>
      </c>
      <c r="C25" s="19">
        <f t="shared" si="2"/>
        <v>91</v>
      </c>
      <c r="D25" s="19">
        <f t="shared" si="2"/>
        <v>98</v>
      </c>
      <c r="E25" s="19">
        <f t="shared" si="2"/>
        <v>104</v>
      </c>
      <c r="F25" s="19">
        <f t="shared" si="2"/>
        <v>105</v>
      </c>
      <c r="G25" s="19">
        <f t="shared" si="2"/>
        <v>91</v>
      </c>
      <c r="H25" s="19">
        <f t="shared" si="2"/>
        <v>97</v>
      </c>
      <c r="I25" s="19">
        <f t="shared" si="2"/>
        <v>98</v>
      </c>
      <c r="J25" s="19">
        <f t="shared" si="2"/>
        <v>100</v>
      </c>
      <c r="K25" s="19">
        <f t="shared" si="2"/>
        <v>93</v>
      </c>
      <c r="L25" s="19">
        <f t="shared" si="2"/>
        <v>94</v>
      </c>
      <c r="M25" s="19">
        <f t="shared" si="2"/>
        <v>93</v>
      </c>
      <c r="N25" s="19">
        <f t="shared" si="2"/>
        <v>95</v>
      </c>
      <c r="O25" s="19">
        <f t="shared" si="2"/>
        <v>93</v>
      </c>
      <c r="P25" s="19">
        <f t="shared" si="2"/>
        <v>102</v>
      </c>
      <c r="Q25" s="19">
        <f t="shared" si="2"/>
        <v>103</v>
      </c>
      <c r="R25" s="19">
        <f t="shared" si="2"/>
        <v>112</v>
      </c>
      <c r="S25" s="19">
        <f t="shared" si="2"/>
        <v>111</v>
      </c>
      <c r="T25" s="19">
        <f t="shared" si="2"/>
        <v>117</v>
      </c>
      <c r="U25" s="19">
        <f t="shared" si="2"/>
        <v>90</v>
      </c>
      <c r="V25" s="19">
        <f t="shared" si="2"/>
        <v>103</v>
      </c>
      <c r="W25" s="19">
        <f t="shared" si="2"/>
        <v>93</v>
      </c>
      <c r="X25" s="19">
        <f t="shared" si="2"/>
        <v>102</v>
      </c>
      <c r="Y25" s="19">
        <f t="shared" si="2"/>
        <v>100</v>
      </c>
      <c r="Z25" s="19">
        <f t="shared" si="2"/>
        <v>115</v>
      </c>
    </row>
    <row r="27" spans="1:26" s="22" customFormat="1" ht="15.75">
      <c r="A27" s="22" t="s">
        <v>90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s="11" customFormat="1" ht="12.75">
      <c r="A28" s="11" t="s">
        <v>4</v>
      </c>
      <c r="B28" s="13">
        <f>'Test Results (RAW)'!B90</f>
        <v>0.005185185185185185</v>
      </c>
      <c r="C28" s="13">
        <f>'Test Results (RAW)'!C90</f>
        <v>0.004837962962962963</v>
      </c>
      <c r="D28" s="13">
        <f>'Test Results (RAW)'!D90</f>
        <v>0.004791666666666667</v>
      </c>
      <c r="E28" s="13">
        <f>'Test Results (RAW)'!E90</f>
        <v>0.004652777777777777</v>
      </c>
      <c r="F28" s="13">
        <f>'Test Results (RAW)'!F90</f>
        <v>0.004502314814814815</v>
      </c>
      <c r="G28" s="13">
        <f>'Test Results (RAW)'!G90</f>
        <v>0.004675925925925926</v>
      </c>
      <c r="H28" s="13">
        <f>'Test Results (RAW)'!H90</f>
        <v>0.0043287037037037035</v>
      </c>
      <c r="I28" s="13">
        <f>'Test Results (RAW)'!I90</f>
        <v>0.0043287037037037035</v>
      </c>
      <c r="J28" s="13">
        <f>'Test Results (RAW)'!J90</f>
        <v>0.004236111111111111</v>
      </c>
      <c r="K28" s="13">
        <f>'Test Results (RAW)'!K90</f>
        <v>0.004976851851851852</v>
      </c>
      <c r="L28" s="13">
        <f>'Test Results (RAW)'!L90</f>
        <v>0.004884259259259259</v>
      </c>
      <c r="M28" s="13">
        <f>'Test Results (RAW)'!M90</f>
        <v>0.004768518518518518</v>
      </c>
      <c r="N28" s="13">
        <f>'Test Results (RAW)'!N90</f>
        <v>0.004791666666666667</v>
      </c>
      <c r="O28" s="13">
        <f>'Test Results (RAW)'!O90</f>
        <v>0.0051736111111111115</v>
      </c>
      <c r="P28" s="13">
        <f>'Test Results (RAW)'!P90</f>
        <v>0.0050578703703703706</v>
      </c>
      <c r="Q28" s="13">
        <f>'Test Results (RAW)'!Q90</f>
        <v>0.004861111111111111</v>
      </c>
      <c r="R28" s="13">
        <f>'Test Results (RAW)'!R90</f>
        <v>0.004513888888888889</v>
      </c>
      <c r="S28" s="13">
        <f>'Test Results (RAW)'!S90</f>
        <v>0.0044907407407407405</v>
      </c>
      <c r="T28" s="13">
        <f>'Test Results (RAW)'!T90</f>
        <v>0.0044444444444444444</v>
      </c>
      <c r="U28" s="13">
        <f>'Test Results (RAW)'!U90</f>
        <v>0.004108796296296297</v>
      </c>
      <c r="V28" s="13">
        <f>'Test Results (RAW)'!V90</f>
        <v>0.0037152777777777774</v>
      </c>
      <c r="W28" s="13">
        <f>'Test Results (RAW)'!W90</f>
        <v>0.005439814814814815</v>
      </c>
      <c r="X28" s="13">
        <f>'Test Results (RAW)'!X90</f>
        <v>0.0043287037037037035</v>
      </c>
      <c r="Y28" s="13">
        <f>'Test Results (RAW)'!Y90</f>
        <v>0.004722222222222222</v>
      </c>
      <c r="Z28" s="13">
        <f>'Test Results (RAW)'!Z90</f>
        <v>0.0045370370370370365</v>
      </c>
    </row>
    <row r="29" spans="1:26" s="11" customFormat="1" ht="12.75">
      <c r="A29" s="11" t="s">
        <v>5</v>
      </c>
      <c r="B29" s="13">
        <f>'Test Results (RAW)'!B92</f>
        <v>0.000636574074074074</v>
      </c>
      <c r="C29" s="13">
        <f>'Test Results (RAW)'!C92</f>
        <v>0.0005902777777777778</v>
      </c>
      <c r="D29" s="13">
        <f>'Test Results (RAW)'!D92</f>
        <v>0.0005902777777777778</v>
      </c>
      <c r="E29" s="13">
        <f>'Test Results (RAW)'!E92</f>
        <v>0.0005555555555555556</v>
      </c>
      <c r="F29" s="13">
        <f>'Test Results (RAW)'!F92</f>
        <v>0.0005555555555555556</v>
      </c>
      <c r="G29" s="13">
        <f>'Test Results (RAW)'!G92</f>
        <v>0.0004629629629629629</v>
      </c>
      <c r="H29" s="13">
        <f>'Test Results (RAW)'!H92</f>
        <v>0.0004166666666666667</v>
      </c>
      <c r="I29" s="13">
        <f>'Test Results (RAW)'!I92</f>
        <v>0.0004166666666666667</v>
      </c>
      <c r="J29" s="13">
        <f>'Test Results (RAW)'!J92</f>
        <v>0.0004166666666666667</v>
      </c>
      <c r="K29" s="13">
        <f>'Test Results (RAW)'!K92</f>
        <v>0.00034722222222222224</v>
      </c>
      <c r="L29" s="13">
        <f>'Test Results (RAW)'!L92</f>
        <v>0.00034722222222222224</v>
      </c>
      <c r="M29" s="13">
        <f>'Test Results (RAW)'!M92</f>
        <v>0.00034722222222222224</v>
      </c>
      <c r="N29" s="13">
        <f>'Test Results (RAW)'!N92</f>
        <v>0.00034722222222222224</v>
      </c>
      <c r="O29" s="13">
        <f>'Test Results (RAW)'!O92</f>
        <v>0.00035879629629629635</v>
      </c>
      <c r="P29" s="13">
        <f>'Test Results (RAW)'!P92</f>
        <v>0.00032407407407407406</v>
      </c>
      <c r="Q29" s="13">
        <f>'Test Results (RAW)'!Q92</f>
        <v>0.0003125</v>
      </c>
      <c r="R29" s="13">
        <f>'Test Results (RAW)'!R92</f>
        <v>0.0002777777777777778</v>
      </c>
      <c r="S29" s="13">
        <f>'Test Results (RAW)'!S92</f>
        <v>0.0002777777777777778</v>
      </c>
      <c r="T29" s="13">
        <f>'Test Results (RAW)'!T92</f>
        <v>0.0002662037037037037</v>
      </c>
      <c r="U29" s="13">
        <f>'Test Results (RAW)'!U92</f>
        <v>0.0005208333333333333</v>
      </c>
      <c r="V29" s="13">
        <f>'Test Results (RAW)'!V92</f>
        <v>0.00048611111111111104</v>
      </c>
      <c r="W29" s="13">
        <f>'Test Results (RAW)'!W92</f>
        <v>0.00030092592592592595</v>
      </c>
      <c r="X29" s="13">
        <f>'Test Results (RAW)'!X92</f>
        <v>0.0002893518518518519</v>
      </c>
      <c r="Y29" s="13">
        <f>'Test Results (RAW)'!Y92</f>
        <v>0.0002777777777777778</v>
      </c>
      <c r="Z29" s="13">
        <f>'Test Results (RAW)'!Z92</f>
        <v>0.00024305555555555552</v>
      </c>
    </row>
    <row r="30" spans="1:26" s="11" customFormat="1" ht="12.75">
      <c r="A30" s="11" t="s">
        <v>6</v>
      </c>
      <c r="B30" s="13">
        <f>'Test Results (RAW)'!B94</f>
        <v>0.009895833333333333</v>
      </c>
      <c r="C30" s="13">
        <f>'Test Results (RAW)'!C94</f>
        <v>0.009039351851851852</v>
      </c>
      <c r="D30" s="13">
        <f>'Test Results (RAW)'!D94</f>
        <v>0.008981481481481481</v>
      </c>
      <c r="E30" s="13">
        <f>'Test Results (RAW)'!E94</f>
        <v>0.008935185185185187</v>
      </c>
      <c r="F30" s="13">
        <f>'Test Results (RAW)'!F94</f>
        <v>0.008530092592592593</v>
      </c>
      <c r="G30" s="13">
        <f>'Test Results (RAW)'!G94</f>
        <v>0.010335648148148148</v>
      </c>
      <c r="H30" s="13">
        <f>'Test Results (RAW)'!H94</f>
        <v>0.010081018518518519</v>
      </c>
      <c r="I30" s="13">
        <f>'Test Results (RAW)'!I94</f>
        <v>0.009479166666666667</v>
      </c>
      <c r="J30" s="13">
        <f>'Test Results (RAW)'!J94</f>
        <v>0.009398148148148149</v>
      </c>
      <c r="K30" s="13">
        <f>'Test Results (RAW)'!K94</f>
        <v>0.01042824074074074</v>
      </c>
      <c r="L30" s="13">
        <f>'Test Results (RAW)'!L94</f>
        <v>0.010497685185185186</v>
      </c>
      <c r="M30" s="13">
        <f>'Test Results (RAW)'!M94</f>
        <v>0.010104166666666668</v>
      </c>
      <c r="N30" s="13">
        <f>'Test Results (RAW)'!N94</f>
        <v>0.010034722222222221</v>
      </c>
      <c r="O30" s="13">
        <f>'Test Results (RAW)'!O94</f>
        <v>0.010335648148148148</v>
      </c>
      <c r="P30" s="13">
        <f>'Test Results (RAW)'!P94</f>
        <v>0.00954861111111111</v>
      </c>
      <c r="Q30" s="13">
        <f>'Test Results (RAW)'!Q94</f>
        <v>0.009594907407407408</v>
      </c>
      <c r="R30" s="13">
        <f>'Test Results (RAW)'!R94</f>
        <v>0.008773148148148148</v>
      </c>
      <c r="S30" s="13">
        <f>'Test Results (RAW)'!S94</f>
        <v>0.00846064814814815</v>
      </c>
      <c r="T30" s="13">
        <f>'Test Results (RAW)'!T94</f>
        <v>0.008287037037037037</v>
      </c>
      <c r="U30" s="13">
        <f>'Test Results (RAW)'!U94</f>
        <v>0.00829861111111111</v>
      </c>
      <c r="V30" s="13">
        <f>'Test Results (RAW)'!V94</f>
        <v>0.007592592592592593</v>
      </c>
      <c r="W30" s="13">
        <f>'Test Results (RAW)'!W94</f>
        <v>0.009016203703703703</v>
      </c>
      <c r="X30" s="13">
        <f>'Test Results (RAW)'!X94</f>
        <v>0.007939814814814814</v>
      </c>
      <c r="Y30" s="13">
        <f>'Test Results (RAW)'!Y94</f>
        <v>0.00863425925925926</v>
      </c>
      <c r="Z30" s="13">
        <f>'Test Results (RAW)'!Z94</f>
        <v>0.007789351851851852</v>
      </c>
    </row>
    <row r="31" spans="1:26" s="11" customFormat="1" ht="12.75">
      <c r="A31" s="11" t="s">
        <v>63</v>
      </c>
      <c r="B31" s="13">
        <f>'Test Results (RAW)'!B96</f>
        <v>0.007430555555555555</v>
      </c>
      <c r="C31" s="13">
        <f>'Test Results (RAW)'!C96</f>
        <v>0.006608796296296297</v>
      </c>
      <c r="D31" s="13">
        <f>'Test Results (RAW)'!D96</f>
        <v>0.0066782407407407415</v>
      </c>
      <c r="E31" s="13">
        <f>'Test Results (RAW)'!E96</f>
        <v>0.00636574074074074</v>
      </c>
      <c r="F31" s="13">
        <f>'Test Results (RAW)'!F96</f>
        <v>0.006307870370370371</v>
      </c>
      <c r="G31" s="13">
        <f>'Test Results (RAW)'!G96</f>
        <v>0.0078125</v>
      </c>
      <c r="H31" s="13">
        <f>'Test Results (RAW)'!H96</f>
        <v>0.007534722222222221</v>
      </c>
      <c r="I31" s="13">
        <f>'Test Results (RAW)'!I96</f>
        <v>0.007025462962962963</v>
      </c>
      <c r="J31" s="13">
        <f>'Test Results (RAW)'!J96</f>
        <v>0.006967592592592592</v>
      </c>
      <c r="K31" s="13">
        <f>'Test Results (RAW)'!K96</f>
        <v>0.007870370370370371</v>
      </c>
      <c r="L31" s="13">
        <f>'Test Results (RAW)'!L96</f>
        <v>0.007858796296296296</v>
      </c>
      <c r="M31" s="13">
        <f>'Test Results (RAW)'!M96</f>
        <v>0.007511574074074074</v>
      </c>
      <c r="N31" s="13">
        <f>'Test Results (RAW)'!N96</f>
        <v>0.00755787037037037</v>
      </c>
      <c r="O31" s="13">
        <f>'Test Results (RAW)'!O96</f>
        <v>0.007881944444444443</v>
      </c>
      <c r="P31" s="13">
        <f>'Test Results (RAW)'!P96</f>
        <v>0.007071759259259259</v>
      </c>
      <c r="Q31" s="13">
        <f>'Test Results (RAW)'!Q96</f>
        <v>0.007025462962962963</v>
      </c>
      <c r="R31" s="13">
        <f>'Test Results (RAW)'!R96</f>
        <v>0.006493055555555555</v>
      </c>
      <c r="S31" s="13">
        <f>'Test Results (RAW)'!S96</f>
        <v>0.006145833333333333</v>
      </c>
      <c r="T31" s="13">
        <f>'Test Results (RAW)'!T96</f>
        <v>0.006006944444444444</v>
      </c>
      <c r="U31" s="13">
        <f>'Test Results (RAW)'!U96</f>
        <v>0.0061342592592592594</v>
      </c>
      <c r="V31" s="13">
        <f>'Test Results (RAW)'!V96</f>
        <v>0.005671296296296296</v>
      </c>
      <c r="W31" s="13">
        <f>'Test Results (RAW)'!W96</f>
        <v>0.006921296296296297</v>
      </c>
      <c r="X31" s="13">
        <f>'Test Results (RAW)'!X96</f>
        <v>0.006666666666666667</v>
      </c>
      <c r="Y31" s="13">
        <f>'Test Results (RAW)'!Y96</f>
        <v>0.006458333333333333</v>
      </c>
      <c r="Z31" s="13">
        <f>'Test Results (RAW)'!Z96</f>
        <v>0.00568287037037037</v>
      </c>
    </row>
    <row r="32" spans="1:26" s="11" customFormat="1" ht="12.75">
      <c r="A32" s="11" t="s">
        <v>3</v>
      </c>
      <c r="B32" s="14">
        <f>'Test Results (RAW)'!B107</f>
        <v>0.008055555555555555</v>
      </c>
      <c r="C32" s="14">
        <f>'Test Results (RAW)'!C107</f>
        <v>0.007590215826730478</v>
      </c>
      <c r="D32" s="14">
        <f>'Test Results (RAW)'!D107</f>
        <v>0.007523148148148148</v>
      </c>
      <c r="E32" s="14">
        <f>'Test Results (RAW)'!E107</f>
        <v>0.007129854516439355</v>
      </c>
      <c r="F32" s="14">
        <f>'Test Results (RAW)'!F107</f>
        <v>0.007094907407407407</v>
      </c>
      <c r="G32" s="14">
        <f>'Test Results (RAW)'!G107</f>
        <v>0.007094907407407407</v>
      </c>
      <c r="H32" s="14">
        <f>'Test Results (RAW)'!H107</f>
        <v>0.006435185185185186</v>
      </c>
      <c r="I32" s="14">
        <f>'Test Results (RAW)'!I107</f>
        <v>0.006527777777777778</v>
      </c>
      <c r="J32" s="14">
        <f>'Test Results (RAW)'!J107</f>
        <v>0.00633101851851852</v>
      </c>
      <c r="K32" s="14">
        <f>'Test Results (RAW)'!K107</f>
        <v>0.0062499999999999995</v>
      </c>
      <c r="L32" s="14">
        <f>'Test Results (RAW)'!L107</f>
        <v>0.006122685185185185</v>
      </c>
      <c r="M32" s="14">
        <f>'Test Results (RAW)'!M107</f>
        <v>0.006180555555555556</v>
      </c>
      <c r="N32" s="14">
        <f>'Test Results (RAW)'!N107</f>
        <v>0.006122685185185185</v>
      </c>
      <c r="O32" s="14">
        <f>'Test Results (RAW)'!O107</f>
        <v>0.006377314814814815</v>
      </c>
      <c r="P32" s="14">
        <f>'Test Results (RAW)'!P107</f>
        <v>0.005775955739491604</v>
      </c>
      <c r="Q32" s="14">
        <f>'Test Results (RAW)'!Q107</f>
        <v>0.0056891620246513255</v>
      </c>
      <c r="R32" s="14">
        <f>'Test Results (RAW)'!R107</f>
        <v>0.005069444444444444</v>
      </c>
      <c r="S32" s="14">
        <f>'Test Results (RAW)'!S107</f>
        <v>0.005210111988712794</v>
      </c>
      <c r="T32" s="14">
        <f>'Test Results (RAW)'!T107</f>
        <v>0.004806233192314668</v>
      </c>
      <c r="U32" s="14">
        <f>'Test Results (RAW)'!U107</f>
        <v>0.0076157407407407415</v>
      </c>
      <c r="V32" s="14">
        <f>'Test Results (RAW)'!V107</f>
        <v>0.006828703703703704</v>
      </c>
      <c r="W32" s="14">
        <f>'Test Results (RAW)'!W107</f>
        <v>0.0060648148148148145</v>
      </c>
      <c r="X32" s="14">
        <f>'Test Results (RAW)'!X107</f>
        <v>0.005358796296296296</v>
      </c>
      <c r="Y32" s="14">
        <f>'Test Results (RAW)'!Y107</f>
        <v>0.0056332227976095325</v>
      </c>
      <c r="Z32" s="14">
        <f>'Test Results (RAW)'!Z107</f>
        <v>0.005008101909478477</v>
      </c>
    </row>
    <row r="33" spans="1:26" s="8" customFormat="1" ht="15.75">
      <c r="A33" s="27" t="s">
        <v>92</v>
      </c>
      <c r="B33" s="26">
        <f aca="true" t="shared" si="3" ref="B33:Z33">ROUND(GEOMEAN(1/B28,1/B29,1/B30,1/B31,1/B32)*0.333418181050854,0)</f>
        <v>73</v>
      </c>
      <c r="C33" s="26">
        <f t="shared" si="3"/>
        <v>80</v>
      </c>
      <c r="D33" s="26">
        <f t="shared" si="3"/>
        <v>80</v>
      </c>
      <c r="E33" s="26">
        <f t="shared" si="3"/>
        <v>83</v>
      </c>
      <c r="F33" s="26">
        <f t="shared" si="3"/>
        <v>85</v>
      </c>
      <c r="G33" s="26">
        <f t="shared" si="3"/>
        <v>80</v>
      </c>
      <c r="H33" s="26">
        <f t="shared" si="3"/>
        <v>86</v>
      </c>
      <c r="I33" s="26">
        <f t="shared" si="3"/>
        <v>88</v>
      </c>
      <c r="J33" s="26">
        <f t="shared" si="3"/>
        <v>89</v>
      </c>
      <c r="K33" s="26">
        <f t="shared" si="3"/>
        <v>86</v>
      </c>
      <c r="L33" s="26">
        <f t="shared" si="3"/>
        <v>86</v>
      </c>
      <c r="M33" s="26">
        <f t="shared" si="3"/>
        <v>88</v>
      </c>
      <c r="N33" s="26">
        <f t="shared" si="3"/>
        <v>88</v>
      </c>
      <c r="O33" s="26">
        <f t="shared" si="3"/>
        <v>84</v>
      </c>
      <c r="P33" s="26">
        <f t="shared" si="3"/>
        <v>92</v>
      </c>
      <c r="Q33" s="26">
        <f t="shared" si="3"/>
        <v>93</v>
      </c>
      <c r="R33" s="26">
        <f t="shared" si="3"/>
        <v>103</v>
      </c>
      <c r="S33" s="26">
        <f t="shared" si="3"/>
        <v>104</v>
      </c>
      <c r="T33" s="26">
        <f t="shared" si="3"/>
        <v>108</v>
      </c>
      <c r="U33" s="26">
        <f t="shared" si="3"/>
        <v>87</v>
      </c>
      <c r="V33" s="26">
        <f t="shared" si="3"/>
        <v>95</v>
      </c>
      <c r="W33" s="26">
        <f t="shared" si="3"/>
        <v>92</v>
      </c>
      <c r="X33" s="26">
        <f t="shared" si="3"/>
        <v>103</v>
      </c>
      <c r="Y33" s="26">
        <f t="shared" si="3"/>
        <v>100</v>
      </c>
      <c r="Z33" s="26">
        <f t="shared" si="3"/>
        <v>111</v>
      </c>
    </row>
    <row r="35" spans="1:26" s="22" customFormat="1" ht="15.75">
      <c r="A35" s="22" t="s">
        <v>91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s="11" customFormat="1" ht="12.75">
      <c r="A36" s="11" t="s">
        <v>35</v>
      </c>
      <c r="B36" s="13">
        <f>'Test Results (RAW)'!B29</f>
        <v>0.0038541666666666668</v>
      </c>
      <c r="C36" s="13">
        <f>'Test Results (RAW)'!C29</f>
        <v>0.003958333333333334</v>
      </c>
      <c r="D36" s="13">
        <f>'Test Results (RAW)'!D29</f>
        <v>0.0038425925925925923</v>
      </c>
      <c r="E36" s="13">
        <f>'Test Results (RAW)'!E29</f>
        <v>0.003263888888888889</v>
      </c>
      <c r="F36" s="13">
        <f>'Test Results (RAW)'!F29</f>
        <v>0.003263888888888889</v>
      </c>
      <c r="G36" s="13">
        <f>'Test Results (RAW)'!G29</f>
        <v>0.0036805555555555554</v>
      </c>
      <c r="H36" s="13">
        <f>'Test Results (RAW)'!H29</f>
        <v>0.003425925925925926</v>
      </c>
      <c r="I36" s="13">
        <f>'Test Results (RAW)'!I29</f>
        <v>0.00337962962962963</v>
      </c>
      <c r="J36" s="13">
        <f>'Test Results (RAW)'!J29</f>
        <v>0.003356481481481481</v>
      </c>
      <c r="K36" s="13">
        <f>'Test Results (RAW)'!K29</f>
        <v>0.004120370370370371</v>
      </c>
      <c r="L36" s="13">
        <f>'Test Results (RAW)'!L29</f>
        <v>0.0037731481481481483</v>
      </c>
      <c r="M36" s="13">
        <f>'Test Results (RAW)'!M29</f>
        <v>0.0036689814814814814</v>
      </c>
      <c r="N36" s="13">
        <f>'Test Results (RAW)'!N29</f>
        <v>0.003599537037037037</v>
      </c>
      <c r="O36" s="13">
        <f>'Test Results (RAW)'!O29</f>
        <v>0.0037268518518518514</v>
      </c>
      <c r="P36" s="13">
        <f>'Test Results (RAW)'!P29</f>
        <v>0.003344907407407407</v>
      </c>
      <c r="Q36" s="13">
        <f>'Test Results (RAW)'!Q29</f>
        <v>0.003298611111111111</v>
      </c>
      <c r="R36" s="13">
        <f>'Test Results (RAW)'!R29</f>
        <v>0.0030555555555555557</v>
      </c>
      <c r="S36" s="13">
        <f>'Test Results (RAW)'!S29</f>
        <v>0.003101851851851852</v>
      </c>
      <c r="T36" s="13">
        <f>'Test Results (RAW)'!T29</f>
        <v>0.003009259259259259</v>
      </c>
      <c r="U36" s="13">
        <f>'Test Results (RAW)'!U29</f>
        <v>0.00431712962962963</v>
      </c>
      <c r="V36" s="13">
        <f>'Test Results (RAW)'!V29</f>
        <v>0.0035185185185185185</v>
      </c>
      <c r="W36" s="13">
        <f>'Test Results (RAW)'!W29</f>
        <v>0.003969907407407407</v>
      </c>
      <c r="X36" s="13">
        <f>'Test Results (RAW)'!X29</f>
        <v>0.003587962962962963</v>
      </c>
      <c r="Y36" s="13">
        <f>'Test Results (RAW)'!Y29</f>
        <v>0.0035532407407407405</v>
      </c>
      <c r="Z36" s="13">
        <f>'Test Results (RAW)'!Z29</f>
        <v>0.0029861111111111113</v>
      </c>
    </row>
    <row r="37" spans="1:26" s="11" customFormat="1" ht="12.75">
      <c r="A37" s="11" t="s">
        <v>36</v>
      </c>
      <c r="B37" s="13">
        <f>'Test Results (RAW)'!B31</f>
        <v>0.0016203703703703703</v>
      </c>
      <c r="C37" s="13">
        <f>'Test Results (RAW)'!C31</f>
        <v>0.0016666666666666668</v>
      </c>
      <c r="D37" s="13">
        <f>'Test Results (RAW)'!D31</f>
        <v>0.0016203703703703703</v>
      </c>
      <c r="E37" s="13">
        <f>'Test Results (RAW)'!E31</f>
        <v>0.0013310185185185185</v>
      </c>
      <c r="F37" s="13">
        <f>'Test Results (RAW)'!F31</f>
        <v>0.0013310185185185185</v>
      </c>
      <c r="G37" s="13">
        <f>'Test Results (RAW)'!G31</f>
        <v>0.0014351851851851854</v>
      </c>
      <c r="H37" s="13">
        <f>'Test Results (RAW)'!H31</f>
        <v>0.001365740740740741</v>
      </c>
      <c r="I37" s="13">
        <f>'Test Results (RAW)'!I31</f>
        <v>0.0013425925925925925</v>
      </c>
      <c r="J37" s="13">
        <f>'Test Results (RAW)'!J31</f>
        <v>0.0013310185185185185</v>
      </c>
      <c r="K37" s="13">
        <f>'Test Results (RAW)'!K31</f>
        <v>0.0015393518518518519</v>
      </c>
      <c r="L37" s="13">
        <f>'Test Results (RAW)'!L31</f>
        <v>0.0014699074074074074</v>
      </c>
      <c r="M37" s="13">
        <f>'Test Results (RAW)'!M31</f>
        <v>0.001423611111111111</v>
      </c>
      <c r="N37" s="13">
        <f>'Test Results (RAW)'!N31</f>
        <v>0.001400462962962963</v>
      </c>
      <c r="O37" s="13">
        <f>'Test Results (RAW)'!O31</f>
        <v>0.001423611111111111</v>
      </c>
      <c r="P37" s="13">
        <f>'Test Results (RAW)'!P31</f>
        <v>0.0013078703703703705</v>
      </c>
      <c r="Q37" s="13">
        <f>'Test Results (RAW)'!Q31</f>
        <v>0.0012731481481481483</v>
      </c>
      <c r="R37" s="13">
        <f>'Test Results (RAW)'!R31</f>
        <v>0.0011921296296296296</v>
      </c>
      <c r="S37" s="13">
        <f>'Test Results (RAW)'!S31</f>
        <v>0.0012268518518518518</v>
      </c>
      <c r="T37" s="13">
        <f>'Test Results (RAW)'!T31</f>
        <v>0.0011805555555555556</v>
      </c>
      <c r="U37" s="13">
        <f>'Test Results (RAW)'!U31</f>
        <v>0.0016319444444444445</v>
      </c>
      <c r="V37" s="13">
        <f>'Test Results (RAW)'!V31</f>
        <v>0.0012962962962962963</v>
      </c>
      <c r="W37" s="13">
        <f>'Test Results (RAW)'!W31</f>
        <v>0.001412037037037037</v>
      </c>
      <c r="X37" s="13">
        <f>'Test Results (RAW)'!X31</f>
        <v>0.0012962962962962963</v>
      </c>
      <c r="Y37" s="13">
        <f>'Test Results (RAW)'!Y31</f>
        <v>0.0012847222222222223</v>
      </c>
      <c r="Z37" s="13">
        <f>'Test Results (RAW)'!Z31</f>
        <v>0.0010648148148148147</v>
      </c>
    </row>
    <row r="38" spans="1:26" s="8" customFormat="1" ht="15.75">
      <c r="A38" s="27" t="s">
        <v>92</v>
      </c>
      <c r="B38" s="19">
        <f aca="true" t="shared" si="4" ref="B38:Z38">ROUND(GEOMEAN(1/B36,1/B37)*0.21365690582181,0)</f>
        <v>85</v>
      </c>
      <c r="C38" s="19">
        <f t="shared" si="4"/>
        <v>83</v>
      </c>
      <c r="D38" s="19">
        <f t="shared" si="4"/>
        <v>86</v>
      </c>
      <c r="E38" s="19">
        <f t="shared" si="4"/>
        <v>103</v>
      </c>
      <c r="F38" s="19">
        <f t="shared" si="4"/>
        <v>103</v>
      </c>
      <c r="G38" s="19">
        <f t="shared" si="4"/>
        <v>93</v>
      </c>
      <c r="H38" s="19">
        <f t="shared" si="4"/>
        <v>99</v>
      </c>
      <c r="I38" s="19">
        <f t="shared" si="4"/>
        <v>100</v>
      </c>
      <c r="J38" s="19">
        <f t="shared" si="4"/>
        <v>101</v>
      </c>
      <c r="K38" s="19">
        <f t="shared" si="4"/>
        <v>85</v>
      </c>
      <c r="L38" s="19">
        <f t="shared" si="4"/>
        <v>91</v>
      </c>
      <c r="M38" s="19">
        <f t="shared" si="4"/>
        <v>93</v>
      </c>
      <c r="N38" s="19">
        <f t="shared" si="4"/>
        <v>95</v>
      </c>
      <c r="O38" s="19">
        <f t="shared" si="4"/>
        <v>93</v>
      </c>
      <c r="P38" s="19">
        <f t="shared" si="4"/>
        <v>102</v>
      </c>
      <c r="Q38" s="19">
        <f t="shared" si="4"/>
        <v>104</v>
      </c>
      <c r="R38" s="19">
        <f t="shared" si="4"/>
        <v>112</v>
      </c>
      <c r="S38" s="19">
        <f t="shared" si="4"/>
        <v>110</v>
      </c>
      <c r="T38" s="19">
        <f t="shared" si="4"/>
        <v>113</v>
      </c>
      <c r="U38" s="19">
        <f t="shared" si="4"/>
        <v>80</v>
      </c>
      <c r="V38" s="19">
        <f t="shared" si="4"/>
        <v>100</v>
      </c>
      <c r="W38" s="19">
        <f t="shared" si="4"/>
        <v>90</v>
      </c>
      <c r="X38" s="19">
        <f t="shared" si="4"/>
        <v>99</v>
      </c>
      <c r="Y38" s="19">
        <f t="shared" si="4"/>
        <v>100</v>
      </c>
      <c r="Z38" s="19">
        <f t="shared" si="4"/>
        <v>120</v>
      </c>
    </row>
    <row r="40" spans="1:26" s="8" customFormat="1" ht="15.75">
      <c r="A40" s="8" t="s">
        <v>105</v>
      </c>
      <c r="B40" s="26">
        <f>ROUND(1/'Test Results (RAW)'!B60*0.422453703703704,0)</f>
        <v>62</v>
      </c>
      <c r="C40" s="26">
        <f>ROUND(1/'Test Results (RAW)'!C60*0.422453703703704,0)</f>
        <v>65</v>
      </c>
      <c r="D40" s="26">
        <f>ROUND(1/'Test Results (RAW)'!D60*0.422453703703704,0)</f>
        <v>67</v>
      </c>
      <c r="E40" s="26">
        <f>ROUND(1/'Test Results (RAW)'!E60*0.422453703703704,0)</f>
        <v>74</v>
      </c>
      <c r="F40" s="26">
        <f>ROUND(1/'Test Results (RAW)'!F60*0.422453703703704,0)</f>
        <v>74</v>
      </c>
      <c r="G40" s="26">
        <f>ROUND(1/'Test Results (RAW)'!G60*0.422453703703704,0)</f>
        <v>85</v>
      </c>
      <c r="H40" s="26">
        <f>ROUND(1/'Test Results (RAW)'!H60*0.422453703703704,0)</f>
        <v>93</v>
      </c>
      <c r="I40" s="26">
        <f>ROUND(1/'Test Results (RAW)'!I60*0.422453703703704,0)</f>
        <v>94</v>
      </c>
      <c r="J40" s="26">
        <f>ROUND(1/'Test Results (RAW)'!J60*0.422453703703704,0)</f>
        <v>95</v>
      </c>
      <c r="K40" s="26">
        <f>ROUND(1/'Test Results (RAW)'!K60*0.422453703703704,0)</f>
        <v>105</v>
      </c>
      <c r="L40" s="26">
        <f>ROUND(1/'Test Results (RAW)'!L60*0.422453703703704,0)</f>
        <v>103</v>
      </c>
      <c r="M40" s="26">
        <f>ROUND(1/'Test Results (RAW)'!M60*0.422453703703704,0)</f>
        <v>107</v>
      </c>
      <c r="N40" s="26">
        <f>ROUND(1/'Test Results (RAW)'!N60*0.422453703703704,0)</f>
        <v>106</v>
      </c>
      <c r="O40" s="26">
        <f>ROUND(1/'Test Results (RAW)'!O60*0.422453703703704,0)</f>
        <v>105</v>
      </c>
      <c r="P40" s="26">
        <f>ROUND(1/'Test Results (RAW)'!P60*0.422453703703704,0)</f>
        <v>114</v>
      </c>
      <c r="Q40" s="26">
        <f>ROUND(1/'Test Results (RAW)'!Q60*0.422453703703704,0)</f>
        <v>112</v>
      </c>
      <c r="R40" s="26">
        <f>ROUND(1/'Test Results (RAW)'!R60*0.422453703703704,0)</f>
        <v>125</v>
      </c>
      <c r="S40" s="26">
        <f>ROUND(1/'Test Results (RAW)'!S60*0.422453703703704,0)</f>
        <v>125</v>
      </c>
      <c r="T40" s="26">
        <f>ROUND(1/'Test Results (RAW)'!T60*0.422453703703704,0)</f>
        <v>127</v>
      </c>
      <c r="U40" s="26">
        <f>ROUND(1/'Test Results (RAW)'!U60*0.422453703703704,0)</f>
        <v>57</v>
      </c>
      <c r="V40" s="26">
        <f>ROUND(1/'Test Results (RAW)'!V60*0.422453703703704,0)</f>
        <v>68</v>
      </c>
      <c r="W40" s="26">
        <f>ROUND(1/'Test Results (RAW)'!W60*0.422453703703704,0)</f>
        <v>93</v>
      </c>
      <c r="X40" s="26">
        <f>ROUND(1/'Test Results (RAW)'!X60*0.422453703703704,0)</f>
        <v>103</v>
      </c>
      <c r="Y40" s="26">
        <f>ROUND(1/'Test Results (RAW)'!Y60*0.422453703703704,0)</f>
        <v>100</v>
      </c>
      <c r="Z40" s="26">
        <f>ROUND(1/'Test Results (RAW)'!Z60*0.422453703703704,0)</f>
        <v>122</v>
      </c>
    </row>
    <row r="42" spans="1:26" s="8" customFormat="1" ht="15.75">
      <c r="A42" s="8" t="s">
        <v>100</v>
      </c>
      <c r="B42" s="19">
        <f>ROUND('Test Results (RAW)'!B40*0.793650793650794,0)</f>
        <v>46</v>
      </c>
      <c r="C42" s="19">
        <f>ROUND('Test Results (RAW)'!C40*0.793650793650794,0)</f>
        <v>48</v>
      </c>
      <c r="D42" s="19">
        <f>ROUND('Test Results (RAW)'!D40*0.793650793650794,0)</f>
        <v>48</v>
      </c>
      <c r="E42" s="19">
        <f>ROUND('Test Results (RAW)'!E40*0.793650793650794,0)</f>
        <v>51</v>
      </c>
      <c r="F42" s="19">
        <f>ROUND('Test Results (RAW)'!F40*0.793650793650794,0)</f>
        <v>51</v>
      </c>
      <c r="G42" s="19">
        <f>ROUND('Test Results (RAW)'!G40*0.793650793650794,0)</f>
        <v>57</v>
      </c>
      <c r="H42" s="19">
        <f>ROUND('Test Results (RAW)'!H40*0.793650793650794,0)</f>
        <v>59</v>
      </c>
      <c r="I42" s="19">
        <f>ROUND('Test Results (RAW)'!I40*0.793650793650794,0)</f>
        <v>62</v>
      </c>
      <c r="J42" s="19">
        <f>ROUND('Test Results (RAW)'!J40*0.793650793650794,0)</f>
        <v>63</v>
      </c>
      <c r="K42" s="19">
        <f>ROUND('Test Results (RAW)'!K40*0.793650793650794,0)</f>
        <v>82</v>
      </c>
      <c r="L42" s="19">
        <f>ROUND('Test Results (RAW)'!L40*0.793650793650794,0)</f>
        <v>82</v>
      </c>
      <c r="M42" s="19">
        <f>ROUND('Test Results (RAW)'!M40*0.793650793650794,0)</f>
        <v>86</v>
      </c>
      <c r="N42" s="19">
        <f>ROUND('Test Results (RAW)'!N40*0.793650793650794,0)</f>
        <v>87</v>
      </c>
      <c r="O42" s="19">
        <f>ROUND('Test Results (RAW)'!O40*0.793650793650794,0)</f>
        <v>83</v>
      </c>
      <c r="P42" s="19">
        <f>ROUND('Test Results (RAW)'!P40*0.793650793650794,0)</f>
        <v>93</v>
      </c>
      <c r="Q42" s="19">
        <f>ROUND('Test Results (RAW)'!Q40*0.793650793650794,0)</f>
        <v>93</v>
      </c>
      <c r="R42" s="19">
        <f>ROUND('Test Results (RAW)'!R40*0.793650793650794,0)</f>
        <v>98</v>
      </c>
      <c r="S42" s="19">
        <f>ROUND('Test Results (RAW)'!S40*0.793650793650794,0)</f>
        <v>108</v>
      </c>
      <c r="T42" s="19">
        <f>ROUND('Test Results (RAW)'!T40*0.793650793650794,0)</f>
        <v>106</v>
      </c>
      <c r="U42" s="19">
        <f>ROUND('Test Results (RAW)'!U40*0.793650793650794,0)</f>
        <v>51</v>
      </c>
      <c r="V42" s="19">
        <f>ROUND('Test Results (RAW)'!V40*0.793650793650794,0)</f>
        <v>56</v>
      </c>
      <c r="W42" s="19">
        <f>ROUND('Test Results (RAW)'!W40*0.793650793650794,0)</f>
        <v>93</v>
      </c>
      <c r="X42" s="19">
        <f>ROUND('Test Results (RAW)'!X40*0.793650793650794,0)</f>
        <v>106</v>
      </c>
      <c r="Y42" s="19">
        <f>ROUND('Test Results (RAW)'!Y40*0.793650793650794,0)</f>
        <v>100</v>
      </c>
      <c r="Z42" s="19">
        <f>ROUND('Test Results (RAW)'!Z40*0.793650793650794,0)</f>
        <v>113</v>
      </c>
    </row>
    <row r="44" spans="1:26" s="22" customFormat="1" ht="15.75">
      <c r="A44" s="22" t="s">
        <v>101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s="11" customFormat="1" ht="12.75">
      <c r="A45" s="11" t="s">
        <v>13</v>
      </c>
      <c r="B45" s="13">
        <f>'Test Results (RAW)'!B109</f>
        <v>0.00318287037037037</v>
      </c>
      <c r="C45" s="13">
        <f>'Test Results (RAW)'!C109</f>
        <v>0.002939814814814815</v>
      </c>
      <c r="D45" s="13">
        <f>'Test Results (RAW)'!D109</f>
        <v>0.002847222222222222</v>
      </c>
      <c r="E45" s="13">
        <f>'Test Results (RAW)'!E109</f>
        <v>0.0026504629629629625</v>
      </c>
      <c r="F45" s="13">
        <f>'Test Results (RAW)'!F109</f>
        <v>0.002615740740740741</v>
      </c>
      <c r="G45" s="13">
        <f>'Test Results (RAW)'!G109</f>
        <v>0.0030324074074074073</v>
      </c>
      <c r="H45" s="13">
        <f>'Test Results (RAW)'!H109</f>
        <v>0.002951388888888889</v>
      </c>
      <c r="I45" s="13">
        <f>'Test Results (RAW)'!I109</f>
        <v>0.0027546296296296294</v>
      </c>
      <c r="J45" s="13">
        <f>'Test Results (RAW)'!J109</f>
        <v>0.0027083333333333334</v>
      </c>
      <c r="K45" s="13">
        <f>'Test Results (RAW)'!K109</f>
        <v>0.0030555555555555557</v>
      </c>
      <c r="L45" s="13">
        <f>'Test Results (RAW)'!L109</f>
        <v>0.0030208333333333333</v>
      </c>
      <c r="M45" s="13">
        <f>'Test Results (RAW)'!M109</f>
        <v>0.002916666666666667</v>
      </c>
      <c r="N45" s="13">
        <f>'Test Results (RAW)'!N109</f>
        <v>0.0029282407407407412</v>
      </c>
      <c r="O45" s="13">
        <f>'Test Results (RAW)'!O109</f>
        <v>0.0030324074074074073</v>
      </c>
      <c r="P45" s="13">
        <f>'Test Results (RAW)'!P109</f>
        <v>0.0027546296296296294</v>
      </c>
      <c r="Q45" s="13">
        <f>'Test Results (RAW)'!Q109</f>
        <v>0.0026967592592592594</v>
      </c>
      <c r="R45" s="13">
        <f>'Test Results (RAW)'!R109</f>
        <v>0.002546296296296296</v>
      </c>
      <c r="S45" s="13">
        <f>'Test Results (RAW)'!S109</f>
        <v>0.0024305555555555556</v>
      </c>
      <c r="T45" s="13">
        <f>'Test Results (RAW)'!T109</f>
        <v>0.002372685185185185</v>
      </c>
      <c r="U45" s="13">
        <f>'Test Results (RAW)'!U109</f>
        <v>0.0037962962962962963</v>
      </c>
      <c r="V45" s="13">
        <f>'Test Results (RAW)'!V109</f>
        <v>0.0034606481481481485</v>
      </c>
      <c r="W45" s="13">
        <f>'Test Results (RAW)'!W109</f>
        <v>0.0038888888888888883</v>
      </c>
      <c r="X45" s="13">
        <f>'Test Results (RAW)'!X109</f>
        <v>0.003425925925925926</v>
      </c>
      <c r="Y45" s="13">
        <f>'Test Results (RAW)'!Y109</f>
        <v>0.003599537037037037</v>
      </c>
      <c r="Z45" s="13">
        <f>'Test Results (RAW)'!Z109</f>
        <v>0.003148148148148148</v>
      </c>
    </row>
    <row r="46" spans="1:26" s="11" customFormat="1" ht="12.75">
      <c r="A46" s="11" t="s">
        <v>10</v>
      </c>
      <c r="B46" s="13">
        <f>'Test Results (RAW)'!B111</f>
        <v>0.004780092592592592</v>
      </c>
      <c r="C46" s="13">
        <f>'Test Results (RAW)'!C111</f>
        <v>0.0043518518518518515</v>
      </c>
      <c r="D46" s="13">
        <f>'Test Results (RAW)'!D111</f>
        <v>0.0042592592592592595</v>
      </c>
      <c r="E46" s="13">
        <f>'Test Results (RAW)'!E111</f>
        <v>0.004189814814814815</v>
      </c>
      <c r="F46" s="13">
        <f>'Test Results (RAW)'!F111</f>
        <v>0.004097222222222223</v>
      </c>
      <c r="G46" s="13">
        <f>'Test Results (RAW)'!G111</f>
        <v>0.00417824074074074</v>
      </c>
      <c r="H46" s="13">
        <f>'Test Results (RAW)'!H111</f>
        <v>0.003761574074074074</v>
      </c>
      <c r="I46" s="13">
        <f>'Test Results (RAW)'!I111</f>
        <v>0.0037731481481481483</v>
      </c>
      <c r="J46" s="13">
        <f>'Test Results (RAW)'!J111</f>
        <v>0.003761574074074074</v>
      </c>
      <c r="K46" s="13">
        <f>'Test Results (RAW)'!K111</f>
        <v>0.0037731481481481483</v>
      </c>
      <c r="L46" s="13">
        <f>'Test Results (RAW)'!L111</f>
        <v>0.0037268518518518514</v>
      </c>
      <c r="M46" s="13">
        <f>'Test Results (RAW)'!M111</f>
        <v>0.0037037037037037034</v>
      </c>
      <c r="N46" s="13">
        <f>'Test Results (RAW)'!N111</f>
        <v>0.0037152777777777774</v>
      </c>
      <c r="O46" s="13">
        <f>'Test Results (RAW)'!O111</f>
        <v>0.00400462962962963</v>
      </c>
      <c r="P46" s="13">
        <f>'Test Results (RAW)'!P111</f>
        <v>0.0036111111111111114</v>
      </c>
      <c r="Q46" s="13">
        <f>'Test Results (RAW)'!Q111</f>
        <v>0.003599537037037037</v>
      </c>
      <c r="R46" s="13">
        <f>'Test Results (RAW)'!R111</f>
        <v>0.003252314814814815</v>
      </c>
      <c r="S46" s="13">
        <f>'Test Results (RAW)'!S111</f>
        <v>0.0032175925925925926</v>
      </c>
      <c r="T46" s="13">
        <f>'Test Results (RAW)'!T111</f>
        <v>0.003206018518518519</v>
      </c>
      <c r="U46" s="13">
        <f>'Test Results (RAW)'!U111</f>
        <v>0.0043287037037037035</v>
      </c>
      <c r="V46" s="13">
        <f>'Test Results (RAW)'!V111</f>
        <v>0.003969907407407407</v>
      </c>
      <c r="W46" s="13">
        <f>'Test Results (RAW)'!W111</f>
        <v>0.0037152777777777774</v>
      </c>
      <c r="X46" s="13">
        <f>'Test Results (RAW)'!X111</f>
        <v>0.0033333333333333335</v>
      </c>
      <c r="Y46" s="13">
        <f>'Test Results (RAW)'!Y111</f>
        <v>0.003310185185185185</v>
      </c>
      <c r="Z46" s="13">
        <f>'Test Results (RAW)'!Z111</f>
        <v>0.0031134259259259257</v>
      </c>
    </row>
    <row r="47" spans="1:26" s="11" customFormat="1" ht="12.75">
      <c r="A47" s="11" t="s">
        <v>93</v>
      </c>
      <c r="B47" s="13">
        <f>'Test Results (RAW)'!B113</f>
        <v>0.009050925925925926</v>
      </c>
      <c r="C47" s="13">
        <f>'Test Results (RAW)'!C113</f>
        <v>0.008506944444444444</v>
      </c>
      <c r="D47" s="13">
        <f>'Test Results (RAW)'!D113</f>
        <v>0.008310185185185186</v>
      </c>
      <c r="E47" s="13">
        <f>'Test Results (RAW)'!E113</f>
        <v>0.007962962962962963</v>
      </c>
      <c r="F47" s="13">
        <f>'Test Results (RAW)'!F113</f>
        <v>0.007905092592592592</v>
      </c>
      <c r="G47" s="13">
        <f>'Test Results (RAW)'!G113</f>
        <v>0.007175925925925926</v>
      </c>
      <c r="H47" s="13">
        <f>'Test Results (RAW)'!H113</f>
        <v>0.006608796296296297</v>
      </c>
      <c r="I47" s="13">
        <f>'Test Results (RAW)'!I113</f>
        <v>0.00662037037037037</v>
      </c>
      <c r="J47" s="13">
        <f>'Test Results (RAW)'!J113</f>
        <v>0.006458333333333333</v>
      </c>
      <c r="K47" s="13">
        <f>'Test Results (RAW)'!K113</f>
        <v>0.00599537037037037</v>
      </c>
      <c r="L47" s="13">
        <f>'Test Results (RAW)'!L113</f>
        <v>0.005902777777777778</v>
      </c>
      <c r="M47" s="13">
        <f>'Test Results (RAW)'!M113</f>
        <v>0.005937500000000001</v>
      </c>
      <c r="N47" s="13">
        <f>'Test Results (RAW)'!N113</f>
        <v>0.00587962962962963</v>
      </c>
      <c r="O47" s="13">
        <f>'Test Results (RAW)'!O113</f>
        <v>0.0060648148148148145</v>
      </c>
      <c r="P47" s="13">
        <f>'Test Results (RAW)'!P113</f>
        <v>0.005462962962962964</v>
      </c>
      <c r="Q47" s="13">
        <f>'Test Results (RAW)'!Q113</f>
        <v>0.005451388888888888</v>
      </c>
      <c r="R47" s="13">
        <f>'Test Results (RAW)'!R113</f>
        <v>0.004953703703703704</v>
      </c>
      <c r="S47" s="13">
        <f>'Test Results (RAW)'!S113</f>
        <v>0.004953703703703704</v>
      </c>
      <c r="T47" s="13">
        <f>'Test Results (RAW)'!T113</f>
        <v>0.004895833333333333</v>
      </c>
      <c r="U47" s="13">
        <f>'Test Results (RAW)'!U113</f>
        <v>0.009247685185185185</v>
      </c>
      <c r="V47" s="13">
        <f>'Test Results (RAW)'!V113</f>
        <v>0.008263888888888888</v>
      </c>
      <c r="W47" s="13">
        <f>'Test Results (RAW)'!W113</f>
        <v>0.00650462962962963</v>
      </c>
      <c r="X47" s="13">
        <f>'Test Results (RAW)'!X113</f>
        <v>0.005833333333333334</v>
      </c>
      <c r="Y47" s="13">
        <f>'Test Results (RAW)'!Y113</f>
        <v>0.006099537037037036</v>
      </c>
      <c r="Z47" s="13">
        <f>'Test Results (RAW)'!Z113</f>
        <v>0.005462962962962964</v>
      </c>
    </row>
    <row r="48" spans="1:26" s="11" customFormat="1" ht="12.75">
      <c r="A48" s="11" t="s">
        <v>11</v>
      </c>
      <c r="B48" s="13">
        <f>'Test Results (RAW)'!B115</f>
        <v>0.01613425925925926</v>
      </c>
      <c r="C48" s="13">
        <f>'Test Results (RAW)'!C115</f>
        <v>0.013888888888888888</v>
      </c>
      <c r="D48" s="13">
        <f>'Test Results (RAW)'!D115</f>
        <v>0.013680555555555555</v>
      </c>
      <c r="E48" s="13">
        <f>'Test Results (RAW)'!E115</f>
        <v>0.013773148148148147</v>
      </c>
      <c r="F48" s="13">
        <f>'Test Results (RAW)'!F115</f>
        <v>0.01383101851851852</v>
      </c>
      <c r="G48" s="13">
        <f>'Test Results (RAW)'!G115</f>
        <v>0.012175925925925929</v>
      </c>
      <c r="H48" s="13">
        <f>'Test Results (RAW)'!H115</f>
        <v>0.01113425925925926</v>
      </c>
      <c r="I48" s="13">
        <f>'Test Results (RAW)'!I115</f>
        <v>0.011157407407407408</v>
      </c>
      <c r="J48" s="13">
        <f>'Test Results (RAW)'!J115</f>
        <v>0.010925925925925924</v>
      </c>
      <c r="K48" s="13">
        <f>'Test Results (RAW)'!K115</f>
        <v>0.008344907407407409</v>
      </c>
      <c r="L48" s="13">
        <f>'Test Results (RAW)'!L115</f>
        <v>0.008252314814814815</v>
      </c>
      <c r="M48" s="13">
        <f>'Test Results (RAW)'!M115</f>
        <v>0.008275462962962962</v>
      </c>
      <c r="N48" s="13">
        <f>'Test Results (RAW)'!N115</f>
        <v>0.008275462962962962</v>
      </c>
      <c r="O48" s="13">
        <f>'Test Results (RAW)'!O115</f>
        <v>0.008483796296296297</v>
      </c>
      <c r="P48" s="13">
        <f>'Test Results (RAW)'!P115</f>
        <v>0.0076157407407407415</v>
      </c>
      <c r="Q48" s="13">
        <f>'Test Results (RAW)'!Q115</f>
        <v>0.007592592592592593</v>
      </c>
      <c r="R48" s="13">
        <f>'Test Results (RAW)'!R115</f>
        <v>0.006793981481481482</v>
      </c>
      <c r="S48" s="13">
        <f>'Test Results (RAW)'!S115</f>
        <v>0.006863425925925926</v>
      </c>
      <c r="T48" s="13">
        <f>'Test Results (RAW)'!T115</f>
        <v>0.00673611111111111</v>
      </c>
      <c r="U48" s="13">
        <f>'Test Results (RAW)'!U115</f>
        <v>0.015057870370370369</v>
      </c>
      <c r="V48" s="13">
        <f>'Test Results (RAW)'!V115</f>
        <v>0.013368055555555557</v>
      </c>
      <c r="W48" s="13">
        <f>'Test Results (RAW)'!W115</f>
        <v>0.00800925925925926</v>
      </c>
      <c r="X48" s="13">
        <f>'Test Results (RAW)'!X115</f>
        <v>0.007106481481481481</v>
      </c>
      <c r="Y48" s="13">
        <f>'Test Results (RAW)'!Y115</f>
        <v>0.007546296296296297</v>
      </c>
      <c r="Z48" s="13">
        <f>'Test Results (RAW)'!Z115</f>
        <v>0.006597222222222222</v>
      </c>
    </row>
    <row r="49" spans="1:26" s="11" customFormat="1" ht="12.75">
      <c r="A49" s="11" t="s">
        <v>12</v>
      </c>
      <c r="B49" s="13">
        <f>'Test Results (RAW)'!B117</f>
        <v>0.005590277777777778</v>
      </c>
      <c r="C49" s="13">
        <f>'Test Results (RAW)'!C117</f>
        <v>0.0036111111111111114</v>
      </c>
      <c r="D49" s="13">
        <f>'Test Results (RAW)'!D117</f>
        <v>0.003472222222222222</v>
      </c>
      <c r="E49" s="13">
        <f>'Test Results (RAW)'!E117</f>
        <v>0.004826388888888889</v>
      </c>
      <c r="F49" s="13">
        <f>'Test Results (RAW)'!F117</f>
        <v>0.004872685185185186</v>
      </c>
      <c r="G49" s="13">
        <f>'Test Results (RAW)'!G117</f>
        <v>0.004814814814814815</v>
      </c>
      <c r="H49" s="13">
        <f>'Test Results (RAW)'!H117</f>
        <v>0.00431712962962963</v>
      </c>
      <c r="I49" s="13">
        <f>'Test Results (RAW)'!I117</f>
        <v>0.0043287037037037035</v>
      </c>
      <c r="J49" s="13">
        <f>'Test Results (RAW)'!J117</f>
        <v>0.004479166666666667</v>
      </c>
      <c r="K49" s="13">
        <f>'Test Results (RAW)'!K117</f>
        <v>0.004189814814814815</v>
      </c>
      <c r="L49" s="13">
        <f>'Test Results (RAW)'!L117</f>
        <v>0.004039351851851852</v>
      </c>
      <c r="M49" s="13">
        <f>'Test Results (RAW)'!M117</f>
        <v>0.004074074074074075</v>
      </c>
      <c r="N49" s="13">
        <f>'Test Results (RAW)'!N117</f>
        <v>0.004097222222222223</v>
      </c>
      <c r="O49" s="13">
        <f>'Test Results (RAW)'!O117</f>
        <v>0.004409722222222222</v>
      </c>
      <c r="P49" s="13">
        <f>'Test Results (RAW)'!P117</f>
        <v>0.004050925925925926</v>
      </c>
      <c r="Q49" s="13">
        <f>'Test Results (RAW)'!Q117</f>
        <v>0.004027777777777778</v>
      </c>
      <c r="R49" s="13">
        <f>'Test Results (RAW)'!R117</f>
        <v>0.0034490740740740745</v>
      </c>
      <c r="S49" s="13">
        <f>'Test Results (RAW)'!S117</f>
        <v>0.0036342592592592594</v>
      </c>
      <c r="T49" s="13">
        <f>'Test Results (RAW)'!T117</f>
        <v>0.003587962962962963</v>
      </c>
      <c r="U49" s="13">
        <f>'Test Results (RAW)'!U117</f>
        <v>0.0037037037037037034</v>
      </c>
      <c r="V49" s="13">
        <f>'Test Results (RAW)'!V117</f>
        <v>0.0032407407407407406</v>
      </c>
      <c r="W49" s="13">
        <f>'Test Results (RAW)'!W117</f>
        <v>0.002824074074074074</v>
      </c>
      <c r="X49" s="13">
        <f>'Test Results (RAW)'!X117</f>
        <v>0.002534722222222222</v>
      </c>
      <c r="Y49" s="13">
        <f>'Test Results (RAW)'!Y117</f>
        <v>0.002627314814814815</v>
      </c>
      <c r="Z49" s="13">
        <f>'Test Results (RAW)'!Z117</f>
        <v>0.002372685185185185</v>
      </c>
    </row>
    <row r="50" spans="1:26" s="8" customFormat="1" ht="15.75">
      <c r="A50" s="27" t="s">
        <v>92</v>
      </c>
      <c r="B50" s="19">
        <f aca="true" t="shared" si="5" ref="B50:Z50">ROUND(GEOMEAN(1/B45,1/B46,1/B47,1/B48,1/B49)*0.428280553799681,0)</f>
        <v>65</v>
      </c>
      <c r="C50" s="19">
        <f t="shared" si="5"/>
        <v>77</v>
      </c>
      <c r="D50" s="19">
        <f t="shared" si="5"/>
        <v>79</v>
      </c>
      <c r="E50" s="19">
        <f t="shared" si="5"/>
        <v>75</v>
      </c>
      <c r="F50" s="19">
        <f t="shared" si="5"/>
        <v>76</v>
      </c>
      <c r="G50" s="19">
        <f t="shared" si="5"/>
        <v>77</v>
      </c>
      <c r="H50" s="19">
        <f t="shared" si="5"/>
        <v>84</v>
      </c>
      <c r="I50" s="19">
        <f t="shared" si="5"/>
        <v>85</v>
      </c>
      <c r="J50" s="19">
        <f t="shared" si="5"/>
        <v>85</v>
      </c>
      <c r="K50" s="19">
        <f t="shared" si="5"/>
        <v>90</v>
      </c>
      <c r="L50" s="19">
        <f t="shared" si="5"/>
        <v>92</v>
      </c>
      <c r="M50" s="19">
        <f t="shared" si="5"/>
        <v>92</v>
      </c>
      <c r="N50" s="19">
        <f t="shared" si="5"/>
        <v>92</v>
      </c>
      <c r="O50" s="19">
        <f t="shared" si="5"/>
        <v>88</v>
      </c>
      <c r="P50" s="19">
        <f t="shared" si="5"/>
        <v>97</v>
      </c>
      <c r="Q50" s="19">
        <f t="shared" si="5"/>
        <v>98</v>
      </c>
      <c r="R50" s="19">
        <f t="shared" si="5"/>
        <v>108</v>
      </c>
      <c r="S50" s="19">
        <f t="shared" si="5"/>
        <v>108</v>
      </c>
      <c r="T50" s="19">
        <f t="shared" si="5"/>
        <v>110</v>
      </c>
      <c r="U50" s="19">
        <f t="shared" si="5"/>
        <v>70</v>
      </c>
      <c r="V50" s="19">
        <f t="shared" si="5"/>
        <v>78</v>
      </c>
      <c r="W50" s="19">
        <f t="shared" si="5"/>
        <v>93</v>
      </c>
      <c r="X50" s="19">
        <f t="shared" si="5"/>
        <v>104</v>
      </c>
      <c r="Y50" s="19">
        <f t="shared" si="5"/>
        <v>100</v>
      </c>
      <c r="Z50" s="19">
        <f t="shared" si="5"/>
        <v>111</v>
      </c>
    </row>
    <row r="52" spans="1:26" s="8" customFormat="1" ht="15.75">
      <c r="A52" s="8" t="s">
        <v>104</v>
      </c>
      <c r="B52" s="19">
        <f>ROUND('Test Results (RAW)'!B74*1.24859533025346,0)</f>
        <v>58</v>
      </c>
      <c r="C52" s="19">
        <f>ROUND('Test Results (RAW)'!C74*1.24859533025346,0)</f>
        <v>63</v>
      </c>
      <c r="D52" s="19">
        <f>ROUND('Test Results (RAW)'!D74*1.24859533025346,0)</f>
        <v>64</v>
      </c>
      <c r="E52" s="19">
        <f>ROUND('Test Results (RAW)'!E74*1.24859533025346,0)</f>
        <v>66</v>
      </c>
      <c r="F52" s="19">
        <f>ROUND('Test Results (RAW)'!F74*1.24859533025346,0)</f>
        <v>67</v>
      </c>
      <c r="G52" s="19">
        <f>ROUND('Test Results (RAW)'!G74*1.24859533025346,0)</f>
        <v>78</v>
      </c>
      <c r="H52" s="19">
        <f>ROUND('Test Results (RAW)'!H74*1.24859533025346,0)</f>
        <v>80</v>
      </c>
      <c r="I52" s="19">
        <f>ROUND('Test Results (RAW)'!I74*1.24859533025346,0)</f>
        <v>86</v>
      </c>
      <c r="J52" s="19">
        <f>ROUND('Test Results (RAW)'!J74*1.24859533025346,0)</f>
        <v>86</v>
      </c>
      <c r="K52" s="19">
        <f>ROUND('Test Results (RAW)'!K74*1.24859533025346,0)</f>
        <v>96</v>
      </c>
      <c r="L52" s="19">
        <f>ROUND('Test Results (RAW)'!L74*1.24859533025346,0)</f>
        <v>99</v>
      </c>
      <c r="M52" s="19">
        <f>ROUND('Test Results (RAW)'!M74*1.24859533025346,0)</f>
        <v>100</v>
      </c>
      <c r="N52" s="19">
        <f>ROUND('Test Results (RAW)'!N74*1.24859533025346,0)</f>
        <v>103</v>
      </c>
      <c r="O52" s="19">
        <f>ROUND('Test Results (RAW)'!O74*1.24859533025346,0)</f>
        <v>98</v>
      </c>
      <c r="P52" s="19">
        <f>ROUND('Test Results (RAW)'!P74*1.24859533025346,0)</f>
        <v>107</v>
      </c>
      <c r="Q52" s="19">
        <f>ROUND('Test Results (RAW)'!Q74*1.24859533025346,0)</f>
        <v>110</v>
      </c>
      <c r="R52" s="19">
        <f>ROUND('Test Results (RAW)'!R74*1.24859533025346,0)</f>
        <v>115</v>
      </c>
      <c r="S52" s="19">
        <f>ROUND('Test Results (RAW)'!S74*1.24859533025346,0)</f>
        <v>120</v>
      </c>
      <c r="T52" s="19">
        <f>ROUND('Test Results (RAW)'!T74*1.24859533025346,0)</f>
        <v>123</v>
      </c>
      <c r="U52" s="19">
        <f>ROUND('Test Results (RAW)'!U74*1.24859533025346,0)</f>
        <v>56</v>
      </c>
      <c r="V52" s="19">
        <f>ROUND('Test Results (RAW)'!V74*1.24859533025346,0)</f>
        <v>63</v>
      </c>
      <c r="W52" s="19">
        <f>ROUND('Test Results (RAW)'!W74*1.24859533025346,0)</f>
        <v>93</v>
      </c>
      <c r="X52" s="19">
        <f>ROUND('Test Results (RAW)'!X74*1.24859533025346,0)</f>
        <v>103</v>
      </c>
      <c r="Y52" s="19">
        <f>ROUND('Test Results (RAW)'!Y74*1.24859533025346,0)</f>
        <v>100</v>
      </c>
      <c r="Z52" s="19">
        <f>ROUND('Test Results (RAW)'!Z74*1.24859533025346,0)</f>
        <v>113</v>
      </c>
    </row>
    <row r="54" spans="1:26" s="22" customFormat="1" ht="15.75">
      <c r="A54" s="22" t="s">
        <v>108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3" customFormat="1" ht="12.75">
      <c r="A55" s="3" t="s">
        <v>14</v>
      </c>
      <c r="B55" s="17">
        <f>'Test Results (RAW)'!B123</f>
        <v>48.9</v>
      </c>
      <c r="C55" s="17">
        <f>'Test Results (RAW)'!C123</f>
        <v>51</v>
      </c>
      <c r="D55" s="17">
        <f>'Test Results (RAW)'!D123</f>
        <v>51.6</v>
      </c>
      <c r="E55" s="17">
        <f>'Test Results (RAW)'!E123</f>
        <v>55.4</v>
      </c>
      <c r="F55" s="17">
        <f>'Test Results (RAW)'!F123</f>
        <v>55.7</v>
      </c>
      <c r="G55" s="17">
        <f>'Test Results (RAW)'!G123</f>
        <v>52.1</v>
      </c>
      <c r="H55" s="17">
        <f>'Test Results (RAW)'!H123</f>
        <v>52.6</v>
      </c>
      <c r="I55" s="17">
        <f>'Test Results (RAW)'!I123</f>
        <v>54.2</v>
      </c>
      <c r="J55" s="17">
        <f>'Test Results (RAW)'!J123</f>
        <v>54.9</v>
      </c>
      <c r="K55" s="17">
        <f>'Test Results (RAW)'!K123</f>
        <v>50.8</v>
      </c>
      <c r="L55" s="17">
        <f>'Test Results (RAW)'!L123</f>
        <v>51.5</v>
      </c>
      <c r="M55" s="17">
        <f>'Test Results (RAW)'!M123</f>
        <v>51.7</v>
      </c>
      <c r="N55" s="17">
        <f>'Test Results (RAW)'!N123</f>
        <v>52.1</v>
      </c>
      <c r="O55" s="17">
        <f>'Test Results (RAW)'!O123</f>
        <v>51.8</v>
      </c>
      <c r="P55" s="17">
        <f>'Test Results (RAW)'!P123</f>
        <v>54.4</v>
      </c>
      <c r="Q55" s="17">
        <f>'Test Results (RAW)'!Q123</f>
        <v>54.4</v>
      </c>
      <c r="R55" s="17">
        <f>'Test Results (RAW)'!R123</f>
        <v>55.4</v>
      </c>
      <c r="S55" s="17">
        <f>'Test Results (RAW)'!S123</f>
        <v>56.6</v>
      </c>
      <c r="T55" s="17">
        <f>'Test Results (RAW)'!T123</f>
        <v>57.6</v>
      </c>
      <c r="U55" s="17">
        <f>'Test Results (RAW)'!U123</f>
        <v>48.5</v>
      </c>
      <c r="V55" s="17">
        <f>'Test Results (RAW)'!V123</f>
        <v>54.5</v>
      </c>
      <c r="W55" s="17">
        <f>'Test Results (RAW)'!W123</f>
        <v>50.8</v>
      </c>
      <c r="X55" s="17">
        <f>'Test Results (RAW)'!X123</f>
        <v>53.5</v>
      </c>
      <c r="Y55" s="17">
        <f>'Test Results (RAW)'!Y123</f>
        <v>52.6</v>
      </c>
      <c r="Z55" s="17">
        <f>'Test Results (RAW)'!Z123</f>
        <v>56.7</v>
      </c>
    </row>
    <row r="56" spans="1:26" s="3" customFormat="1" ht="12.75">
      <c r="A56" s="3" t="s">
        <v>15</v>
      </c>
      <c r="B56" s="17">
        <f>ROUND(GEOMEAN('Test Results (RAW)'!B126:B129),1)</f>
        <v>169.9</v>
      </c>
      <c r="C56" s="17">
        <f>ROUND(GEOMEAN('Test Results (RAW)'!C126:C129),1)</f>
        <v>176.8</v>
      </c>
      <c r="D56" s="17">
        <f>ROUND(GEOMEAN('Test Results (RAW)'!D126:D129),1)</f>
        <v>184.2</v>
      </c>
      <c r="E56" s="17">
        <f>ROUND(GEOMEAN('Test Results (RAW)'!E126:E129),1)</f>
        <v>199.2</v>
      </c>
      <c r="F56" s="17">
        <f>ROUND(GEOMEAN('Test Results (RAW)'!F126:F129),1)</f>
        <v>204.5</v>
      </c>
      <c r="G56" s="17">
        <f>ROUND(GEOMEAN('Test Results (RAW)'!G126:G129),1)</f>
        <v>198.2</v>
      </c>
      <c r="H56" s="17">
        <f>ROUND(GEOMEAN('Test Results (RAW)'!H126:H129),1)</f>
        <v>199.7</v>
      </c>
      <c r="I56" s="17">
        <f>ROUND(GEOMEAN('Test Results (RAW)'!I126:I129),1)</f>
        <v>196.1</v>
      </c>
      <c r="J56" s="17">
        <f>ROUND(GEOMEAN('Test Results (RAW)'!J126:J129),1)</f>
        <v>206.9</v>
      </c>
      <c r="K56" s="17">
        <f>ROUND(GEOMEAN('Test Results (RAW)'!K126:K129),1)</f>
        <v>198.7</v>
      </c>
      <c r="L56" s="17">
        <f>ROUND(GEOMEAN('Test Results (RAW)'!L126:L129),1)</f>
        <v>201.8</v>
      </c>
      <c r="M56" s="17">
        <f>ROUND(GEOMEAN('Test Results (RAW)'!M126:M129),1)</f>
        <v>201.1</v>
      </c>
      <c r="N56" s="17">
        <f>ROUND(GEOMEAN('Test Results (RAW)'!N126:N129),1)</f>
        <v>204.2</v>
      </c>
      <c r="O56" s="17">
        <f>ROUND(GEOMEAN('Test Results (RAW)'!O126:O129),1)</f>
        <v>203.9</v>
      </c>
      <c r="P56" s="17">
        <f>ROUND(GEOMEAN('Test Results (RAW)'!P126:P129),1)</f>
        <v>201</v>
      </c>
      <c r="Q56" s="17">
        <f>ROUND(GEOMEAN('Test Results (RAW)'!Q126:Q129),1)</f>
        <v>201.3</v>
      </c>
      <c r="R56" s="17">
        <f>ROUND(GEOMEAN('Test Results (RAW)'!R126:R129),1)</f>
        <v>200.8</v>
      </c>
      <c r="S56" s="17">
        <f>ROUND(GEOMEAN('Test Results (RAW)'!S126:S129),1)</f>
        <v>201.7</v>
      </c>
      <c r="T56" s="17">
        <f>ROUND(GEOMEAN('Test Results (RAW)'!T126:T129),1)</f>
        <v>207.2</v>
      </c>
      <c r="U56" s="17">
        <f>ROUND(GEOMEAN('Test Results (RAW)'!U126:U129),1)</f>
        <v>175</v>
      </c>
      <c r="V56" s="17">
        <f>ROUND(GEOMEAN('Test Results (RAW)'!V126:V129),1)</f>
        <v>197.5</v>
      </c>
      <c r="W56" s="17">
        <f>ROUND(GEOMEAN('Test Results (RAW)'!W126:W129),1)</f>
        <v>197</v>
      </c>
      <c r="X56" s="17">
        <f>ROUND(GEOMEAN('Test Results (RAW)'!X126:X129),1)</f>
        <v>202.4</v>
      </c>
      <c r="Y56" s="17">
        <f>ROUND(GEOMEAN('Test Results (RAW)'!Y126:Y129),1)</f>
        <v>202.8</v>
      </c>
      <c r="Z56" s="17">
        <f>ROUND(GEOMEAN('Test Results (RAW)'!Z126:Z129),1)</f>
        <v>202.1</v>
      </c>
    </row>
    <row r="57" spans="1:26" s="3" customFormat="1" ht="12.75">
      <c r="A57" s="3" t="s">
        <v>16</v>
      </c>
      <c r="B57" s="17">
        <f>'Test Results (RAW)'!B131</f>
        <v>32.6</v>
      </c>
      <c r="C57" s="17">
        <f>'Test Results (RAW)'!C131</f>
        <v>31.4</v>
      </c>
      <c r="D57" s="17">
        <f>'Test Results (RAW)'!D131</f>
        <v>32.4</v>
      </c>
      <c r="E57" s="17">
        <f>'Test Results (RAW)'!E131</f>
        <v>38.8</v>
      </c>
      <c r="F57" s="17">
        <f>'Test Results (RAW)'!F131</f>
        <v>40.4</v>
      </c>
      <c r="G57" s="17">
        <f>'Test Results (RAW)'!G131</f>
        <v>34.6</v>
      </c>
      <c r="H57" s="17">
        <f>'Test Results (RAW)'!H131</f>
        <v>35.8</v>
      </c>
      <c r="I57" s="17">
        <f>'Test Results (RAW)'!I131</f>
        <v>37.1</v>
      </c>
      <c r="J57" s="17">
        <f>'Test Results (RAW)'!J131</f>
        <v>39</v>
      </c>
      <c r="K57" s="17">
        <f>'Test Results (RAW)'!K131</f>
        <v>38.1</v>
      </c>
      <c r="L57" s="17">
        <f>'Test Results (RAW)'!L131</f>
        <v>39</v>
      </c>
      <c r="M57" s="17">
        <f>'Test Results (RAW)'!M131</f>
        <v>40</v>
      </c>
      <c r="N57" s="17">
        <f>'Test Results (RAW)'!N131</f>
        <v>40.1</v>
      </c>
      <c r="O57" s="17">
        <f>'Test Results (RAW)'!O131</f>
        <v>37.3</v>
      </c>
      <c r="P57" s="17">
        <f>'Test Results (RAW)'!P131</f>
        <v>41.6</v>
      </c>
      <c r="Q57" s="17">
        <f>'Test Results (RAW)'!Q131</f>
        <v>41.6</v>
      </c>
      <c r="R57" s="17">
        <f>'Test Results (RAW)'!R131</f>
        <v>43.5</v>
      </c>
      <c r="S57" s="17">
        <f>'Test Results (RAW)'!S131</f>
        <v>45.7</v>
      </c>
      <c r="T57" s="17">
        <f>'Test Results (RAW)'!T131</f>
        <v>46.9</v>
      </c>
      <c r="U57" s="17">
        <f>'Test Results (RAW)'!U131</f>
        <v>28.5</v>
      </c>
      <c r="V57" s="17">
        <f>'Test Results (RAW)'!V131</f>
        <v>34.9</v>
      </c>
      <c r="W57" s="17">
        <f>'Test Results (RAW)'!W131</f>
        <v>38.6</v>
      </c>
      <c r="X57" s="17">
        <f>'Test Results (RAW)'!X131</f>
        <v>42</v>
      </c>
      <c r="Y57" s="17">
        <f>'Test Results (RAW)'!Y131</f>
        <v>42.3</v>
      </c>
      <c r="Z57" s="17">
        <f>'Test Results (RAW)'!Z131</f>
        <v>46.8</v>
      </c>
    </row>
    <row r="58" spans="1:26" s="3" customFormat="1" ht="12.75">
      <c r="A58" s="3" t="s">
        <v>94</v>
      </c>
      <c r="B58" s="17">
        <f>'Test Results (RAW)'!B133</f>
        <v>27.54</v>
      </c>
      <c r="C58" s="17">
        <f>'Test Results (RAW)'!C133</f>
        <v>27.22</v>
      </c>
      <c r="D58" s="17">
        <f>'Test Results (RAW)'!D133</f>
        <v>28.45</v>
      </c>
      <c r="E58" s="17">
        <f>'Test Results (RAW)'!E133</f>
        <v>37.47</v>
      </c>
      <c r="F58" s="17">
        <f>'Test Results (RAW)'!F133</f>
        <v>39.36</v>
      </c>
      <c r="G58" s="17">
        <f>'Test Results (RAW)'!G133</f>
        <v>47.51</v>
      </c>
      <c r="H58" s="17">
        <f>'Test Results (RAW)'!H133</f>
        <v>51.3</v>
      </c>
      <c r="I58" s="17">
        <f>'Test Results (RAW)'!I133</f>
        <v>51.31</v>
      </c>
      <c r="J58" s="17">
        <f>'Test Results (RAW)'!J133</f>
        <v>52.24</v>
      </c>
      <c r="K58" s="17">
        <f>'Test Results (RAW)'!K133</f>
        <v>56.13</v>
      </c>
      <c r="L58" s="17">
        <f>'Test Results (RAW)'!L133</f>
        <v>58.22</v>
      </c>
      <c r="M58" s="17">
        <f>'Test Results (RAW)'!M133</f>
        <v>56.43</v>
      </c>
      <c r="N58" s="17">
        <f>'Test Results (RAW)'!N133</f>
        <v>57.76</v>
      </c>
      <c r="O58" s="17">
        <f>'Test Results (RAW)'!O133</f>
        <v>56.5</v>
      </c>
      <c r="P58" s="17">
        <f>'Test Results (RAW)'!P133</f>
        <v>60.21</v>
      </c>
      <c r="Q58" s="17">
        <f>'Test Results (RAW)'!Q133</f>
        <v>60.21</v>
      </c>
      <c r="R58" s="17">
        <f>'Test Results (RAW)'!R133</f>
        <v>62.68</v>
      </c>
      <c r="S58" s="17">
        <f>'Test Results (RAW)'!S133</f>
        <v>63.28</v>
      </c>
      <c r="T58" s="17">
        <f>'Test Results (RAW)'!T133</f>
        <v>64.28</v>
      </c>
      <c r="U58" s="17">
        <f>'Test Results (RAW)'!U133</f>
        <v>23.61</v>
      </c>
      <c r="V58" s="17">
        <f>'Test Results (RAW)'!V133</f>
        <v>34.28</v>
      </c>
      <c r="W58" s="17">
        <f>'Test Results (RAW)'!W133</f>
        <v>49.73</v>
      </c>
      <c r="X58" s="17">
        <f>'Test Results (RAW)'!X133</f>
        <v>51.71</v>
      </c>
      <c r="Y58" s="17">
        <f>'Test Results (RAW)'!Y133</f>
        <v>53.96</v>
      </c>
      <c r="Z58" s="17">
        <f>'Test Results (RAW)'!Z133</f>
        <v>60.44</v>
      </c>
    </row>
    <row r="59" spans="1:26" s="3" customFormat="1" ht="12.75">
      <c r="A59" s="3" t="s">
        <v>17</v>
      </c>
      <c r="B59" s="17">
        <f>'Test Results (RAW)'!B138</f>
        <v>43</v>
      </c>
      <c r="C59" s="17">
        <f>'Test Results (RAW)'!C138</f>
        <v>43</v>
      </c>
      <c r="D59" s="17">
        <f>'Test Results (RAW)'!D138</f>
        <v>43</v>
      </c>
      <c r="E59" s="17">
        <f>'Test Results (RAW)'!E138</f>
        <v>43</v>
      </c>
      <c r="F59" s="17">
        <f>'Test Results (RAW)'!F138</f>
        <v>43</v>
      </c>
      <c r="G59" s="17">
        <f>'Test Results (RAW)'!G138</f>
        <v>43</v>
      </c>
      <c r="H59" s="17">
        <f>'Test Results (RAW)'!H138</f>
        <v>43</v>
      </c>
      <c r="I59" s="17">
        <f>'Test Results (RAW)'!I138</f>
        <v>43.89760813529594</v>
      </c>
      <c r="J59" s="17">
        <f>'Test Results (RAW)'!J138</f>
        <v>43.89760813529594</v>
      </c>
      <c r="K59" s="17">
        <f>'Test Results (RAW)'!K138</f>
        <v>44</v>
      </c>
      <c r="L59" s="17">
        <f>'Test Results (RAW)'!L138</f>
        <v>43</v>
      </c>
      <c r="M59" s="17">
        <f>'Test Results (RAW)'!M138</f>
        <v>44</v>
      </c>
      <c r="N59" s="17">
        <f>'Test Results (RAW)'!N138</f>
        <v>44</v>
      </c>
      <c r="O59" s="17">
        <f>'Test Results (RAW)'!O138</f>
        <v>43</v>
      </c>
      <c r="P59" s="17">
        <f>'Test Results (RAW)'!P138</f>
        <v>43</v>
      </c>
      <c r="Q59" s="17">
        <f>'Test Results (RAW)'!Q138</f>
        <v>43</v>
      </c>
      <c r="R59" s="17">
        <f>'Test Results (RAW)'!R138</f>
        <v>43</v>
      </c>
      <c r="S59" s="17">
        <f>'Test Results (RAW)'!S138</f>
        <v>43</v>
      </c>
      <c r="T59" s="17">
        <f>'Test Results (RAW)'!T138</f>
        <v>43</v>
      </c>
      <c r="U59" s="17">
        <f>'Test Results (RAW)'!U138</f>
        <v>43</v>
      </c>
      <c r="V59" s="17">
        <f>'Test Results (RAW)'!V138</f>
        <v>43</v>
      </c>
      <c r="W59" s="17">
        <f>'Test Results (RAW)'!W138</f>
        <v>43</v>
      </c>
      <c r="X59" s="17">
        <f>'Test Results (RAW)'!X138</f>
        <v>43</v>
      </c>
      <c r="Y59" s="17">
        <f>'Test Results (RAW)'!Y138</f>
        <v>43</v>
      </c>
      <c r="Z59" s="17">
        <f>'Test Results (RAW)'!Z138</f>
        <v>43</v>
      </c>
    </row>
    <row r="60" spans="1:26" s="3" customFormat="1" ht="12.75">
      <c r="A60" s="3" t="s">
        <v>84</v>
      </c>
      <c r="B60" s="17">
        <f>'Test Results (RAW)'!B140</f>
        <v>95.9</v>
      </c>
      <c r="C60" s="17">
        <f>'Test Results (RAW)'!C140</f>
        <v>101.2</v>
      </c>
      <c r="D60" s="17">
        <f>'Test Results (RAW)'!D140</f>
        <v>101.34</v>
      </c>
      <c r="E60" s="17">
        <f>'Test Results (RAW)'!E140</f>
        <v>123.64</v>
      </c>
      <c r="F60" s="17">
        <f>'Test Results (RAW)'!F140</f>
        <v>128.64</v>
      </c>
      <c r="G60" s="17">
        <f>'Test Results (RAW)'!G140</f>
        <v>123.18</v>
      </c>
      <c r="H60" s="17">
        <f>'Test Results (RAW)'!H140</f>
        <v>125.93</v>
      </c>
      <c r="I60" s="17">
        <f>'Test Results (RAW)'!I140</f>
        <v>127.23</v>
      </c>
      <c r="J60" s="17">
        <f>'Test Results (RAW)'!J140</f>
        <v>133.78</v>
      </c>
      <c r="K60" s="17">
        <f>'Test Results (RAW)'!K140</f>
        <v>124.2</v>
      </c>
      <c r="L60" s="17">
        <f>'Test Results (RAW)'!L140</f>
        <v>128.14</v>
      </c>
      <c r="M60" s="17">
        <f>'Test Results (RAW)'!M140</f>
        <v>124.54</v>
      </c>
      <c r="N60" s="17">
        <f>'Test Results (RAW)'!N140</f>
        <v>128.4</v>
      </c>
      <c r="O60" s="17">
        <f>'Test Results (RAW)'!O140</f>
        <v>125.59</v>
      </c>
      <c r="P60" s="17">
        <f>'Test Results (RAW)'!P140</f>
        <v>126.09</v>
      </c>
      <c r="Q60" s="17">
        <f>'Test Results (RAW)'!Q140</f>
        <v>128.09</v>
      </c>
      <c r="R60" s="17">
        <f>'Test Results (RAW)'!R140</f>
        <v>135.45</v>
      </c>
      <c r="S60" s="17">
        <f>'Test Results (RAW)'!S140</f>
        <v>141.08</v>
      </c>
      <c r="T60" s="17">
        <f>'Test Results (RAW)'!T140</f>
        <v>142.26</v>
      </c>
      <c r="U60" s="17">
        <f>'Test Results (RAW)'!U140</f>
        <v>88.02</v>
      </c>
      <c r="V60" s="17">
        <f>'Test Results (RAW)'!V140</f>
        <v>117.89</v>
      </c>
      <c r="W60" s="17">
        <f>'Test Results (RAW)'!W140</f>
        <v>119.35</v>
      </c>
      <c r="X60" s="17">
        <f>'Test Results (RAW)'!X140</f>
        <v>124.85</v>
      </c>
      <c r="Y60" s="17">
        <f>'Test Results (RAW)'!Y140</f>
        <v>126.96</v>
      </c>
      <c r="Z60" s="17">
        <f>'Test Results (RAW)'!Z140</f>
        <v>143.85</v>
      </c>
    </row>
    <row r="61" spans="1:26" s="3" customFormat="1" ht="12.75">
      <c r="A61" s="3" t="s">
        <v>85</v>
      </c>
      <c r="B61" s="17">
        <f>'Test Results (RAW)'!B142</f>
        <v>38.7</v>
      </c>
      <c r="C61" s="17">
        <f>'Test Results (RAW)'!C142</f>
        <v>40</v>
      </c>
      <c r="D61" s="17">
        <f>'Test Results (RAW)'!D142</f>
        <v>41.5</v>
      </c>
      <c r="E61" s="17">
        <f>'Test Results (RAW)'!E142</f>
        <v>45.8</v>
      </c>
      <c r="F61" s="17">
        <f>'Test Results (RAW)'!F142</f>
        <v>46.4</v>
      </c>
      <c r="G61" s="17">
        <f>'Test Results (RAW)'!G142</f>
        <v>45.6</v>
      </c>
      <c r="H61" s="17">
        <f>'Test Results (RAW)'!H142</f>
        <v>46</v>
      </c>
      <c r="I61" s="17">
        <f>'Test Results (RAW)'!I142</f>
        <v>47.1</v>
      </c>
      <c r="J61" s="17">
        <f>'Test Results (RAW)'!J142</f>
        <v>48.4</v>
      </c>
      <c r="K61" s="17">
        <f>'Test Results (RAW)'!K142</f>
        <v>46.6</v>
      </c>
      <c r="L61" s="17">
        <f>'Test Results (RAW)'!L142</f>
        <v>46.4</v>
      </c>
      <c r="M61" s="17">
        <f>'Test Results (RAW)'!M142</f>
        <v>46.8</v>
      </c>
      <c r="N61" s="17">
        <f>'Test Results (RAW)'!N142</f>
        <v>47.3</v>
      </c>
      <c r="O61" s="17">
        <f>'Test Results (RAW)'!O142</f>
        <v>46.8</v>
      </c>
      <c r="P61" s="17">
        <f>'Test Results (RAW)'!P142</f>
        <v>48.1</v>
      </c>
      <c r="Q61" s="17">
        <f>'Test Results (RAW)'!Q142</f>
        <v>48.1</v>
      </c>
      <c r="R61" s="17">
        <f>'Test Results (RAW)'!R142</f>
        <v>49.2</v>
      </c>
      <c r="S61" s="17">
        <f>'Test Results (RAW)'!S142</f>
        <v>49.4</v>
      </c>
      <c r="T61" s="17">
        <f>'Test Results (RAW)'!T142</f>
        <v>49.5</v>
      </c>
      <c r="U61" s="17">
        <f>'Test Results (RAW)'!U142</f>
        <v>38.6</v>
      </c>
      <c r="V61" s="17">
        <f>'Test Results (RAW)'!V142</f>
        <v>45.5</v>
      </c>
      <c r="W61" s="17">
        <f>'Test Results (RAW)'!W142</f>
        <v>46.3</v>
      </c>
      <c r="X61" s="17">
        <f>'Test Results (RAW)'!X142</f>
        <v>47</v>
      </c>
      <c r="Y61" s="17">
        <f>'Test Results (RAW)'!Y142</f>
        <v>47.2</v>
      </c>
      <c r="Z61" s="17">
        <f>'Test Results (RAW)'!Z142</f>
        <v>48.9</v>
      </c>
    </row>
    <row r="62" spans="1:26" s="3" customFormat="1" ht="12.75">
      <c r="A62" s="3" t="s">
        <v>86</v>
      </c>
      <c r="B62" s="17">
        <f>'Test Results (RAW)'!B144</f>
        <v>22</v>
      </c>
      <c r="C62" s="17">
        <f>'Test Results (RAW)'!C144</f>
        <v>21.4</v>
      </c>
      <c r="D62" s="17">
        <f>'Test Results (RAW)'!D144</f>
        <v>28</v>
      </c>
      <c r="E62" s="17">
        <f>'Test Results (RAW)'!E144</f>
        <v>26.8</v>
      </c>
      <c r="F62" s="17">
        <f>'Test Results (RAW)'!F144</f>
        <v>31.8</v>
      </c>
      <c r="G62" s="17">
        <f>'Test Results (RAW)'!G144</f>
        <v>31.2</v>
      </c>
      <c r="H62" s="17">
        <f>'Test Results (RAW)'!H144</f>
        <v>33</v>
      </c>
      <c r="I62" s="17">
        <f>'Test Results (RAW)'!I144</f>
        <v>35.6</v>
      </c>
      <c r="J62" s="17">
        <f>'Test Results (RAW)'!J144</f>
        <v>37</v>
      </c>
      <c r="K62" s="17">
        <f>'Test Results (RAW)'!K144</f>
        <v>37.2</v>
      </c>
      <c r="L62" s="17">
        <f>'Test Results (RAW)'!L144</f>
        <v>38.2</v>
      </c>
      <c r="M62" s="17">
        <f>'Test Results (RAW)'!M144</f>
        <v>39</v>
      </c>
      <c r="N62" s="17">
        <f>'Test Results (RAW)'!N144</f>
        <v>40</v>
      </c>
      <c r="O62" s="17">
        <f>'Test Results (RAW)'!O144</f>
        <v>37</v>
      </c>
      <c r="P62" s="17">
        <f>'Test Results (RAW)'!P144</f>
        <v>41.8</v>
      </c>
      <c r="Q62" s="17">
        <f>'Test Results (RAW)'!Q144</f>
        <v>41.8</v>
      </c>
      <c r="R62" s="17">
        <f>'Test Results (RAW)'!R144</f>
        <v>44.2</v>
      </c>
      <c r="S62" s="17">
        <f>'Test Results (RAW)'!S144</f>
        <v>45.6</v>
      </c>
      <c r="T62" s="17">
        <f>'Test Results (RAW)'!T144</f>
        <v>45.6</v>
      </c>
      <c r="U62" s="17">
        <f>'Test Results (RAW)'!U144</f>
        <v>21</v>
      </c>
      <c r="V62" s="17">
        <f>'Test Results (RAW)'!V144</f>
        <v>26.4</v>
      </c>
      <c r="W62" s="17">
        <f>'Test Results (RAW)'!W144</f>
        <v>39.8</v>
      </c>
      <c r="X62" s="17">
        <f>'Test Results (RAW)'!X144</f>
        <v>43.2</v>
      </c>
      <c r="Y62" s="17">
        <f>'Test Results (RAW)'!Y144</f>
        <v>42.6</v>
      </c>
      <c r="Z62" s="17">
        <f>'Test Results (RAW)'!Z144</f>
        <v>48</v>
      </c>
    </row>
    <row r="63" spans="1:26" s="8" customFormat="1" ht="15.75">
      <c r="A63" s="27" t="s">
        <v>92</v>
      </c>
      <c r="B63" s="19">
        <f aca="true" t="shared" si="6" ref="B63:Z63">ROUND(GEOMEAN(B55,B56,B57,B58,B59,B60,B61,B62)*1.57264565258633,0)</f>
        <v>75</v>
      </c>
      <c r="C63" s="19">
        <f t="shared" si="6"/>
        <v>76</v>
      </c>
      <c r="D63" s="19">
        <f t="shared" si="6"/>
        <v>80</v>
      </c>
      <c r="E63" s="19">
        <f t="shared" si="6"/>
        <v>89</v>
      </c>
      <c r="F63" s="19">
        <f t="shared" si="6"/>
        <v>93</v>
      </c>
      <c r="G63" s="19">
        <f t="shared" si="6"/>
        <v>91</v>
      </c>
      <c r="H63" s="19">
        <f t="shared" si="6"/>
        <v>94</v>
      </c>
      <c r="I63" s="19">
        <f t="shared" si="6"/>
        <v>96</v>
      </c>
      <c r="J63" s="19">
        <f t="shared" si="6"/>
        <v>99</v>
      </c>
      <c r="K63" s="19">
        <f t="shared" si="6"/>
        <v>97</v>
      </c>
      <c r="L63" s="19">
        <f t="shared" si="6"/>
        <v>98</v>
      </c>
      <c r="M63" s="19">
        <f t="shared" si="6"/>
        <v>98</v>
      </c>
      <c r="N63" s="19">
        <f t="shared" si="6"/>
        <v>100</v>
      </c>
      <c r="O63" s="19">
        <f t="shared" si="6"/>
        <v>97</v>
      </c>
      <c r="P63" s="19">
        <f t="shared" si="6"/>
        <v>101</v>
      </c>
      <c r="Q63" s="19">
        <f t="shared" si="6"/>
        <v>102</v>
      </c>
      <c r="R63" s="19">
        <f t="shared" si="6"/>
        <v>105</v>
      </c>
      <c r="S63" s="19">
        <f t="shared" si="6"/>
        <v>107</v>
      </c>
      <c r="T63" s="19">
        <f t="shared" si="6"/>
        <v>108</v>
      </c>
      <c r="U63" s="19">
        <f t="shared" si="6"/>
        <v>71</v>
      </c>
      <c r="V63" s="19">
        <f t="shared" si="6"/>
        <v>86</v>
      </c>
      <c r="W63" s="19">
        <f t="shared" si="6"/>
        <v>95</v>
      </c>
      <c r="X63" s="19">
        <f t="shared" si="6"/>
        <v>99</v>
      </c>
      <c r="Y63" s="19">
        <f t="shared" si="6"/>
        <v>100</v>
      </c>
      <c r="Z63" s="19">
        <f t="shared" si="6"/>
        <v>107</v>
      </c>
    </row>
    <row r="65" spans="1:26" s="28" customFormat="1" ht="15.75">
      <c r="A65" s="28" t="s">
        <v>95</v>
      </c>
      <c r="B65" s="29">
        <f aca="true" t="shared" si="7" ref="B65:Z65">ROUND(AVERAGE(B9,B15,B25,B33,B38,B40,B42,B50,B52,B63),0)</f>
        <v>70</v>
      </c>
      <c r="C65" s="29">
        <f t="shared" si="7"/>
        <v>74</v>
      </c>
      <c r="D65" s="29">
        <f t="shared" si="7"/>
        <v>76</v>
      </c>
      <c r="E65" s="29">
        <f t="shared" si="7"/>
        <v>81</v>
      </c>
      <c r="F65" s="29">
        <f t="shared" si="7"/>
        <v>82</v>
      </c>
      <c r="G65" s="29">
        <f aca="true" t="shared" si="8" ref="G65:T65">ROUND(AVERAGE(G9,G15,G25,G33,G38,G40,G42,G50,G52,G63),0)</f>
        <v>82</v>
      </c>
      <c r="H65" s="29">
        <f t="shared" si="8"/>
        <v>88</v>
      </c>
      <c r="I65" s="29">
        <f t="shared" si="8"/>
        <v>89</v>
      </c>
      <c r="J65" s="29">
        <f t="shared" si="8"/>
        <v>91</v>
      </c>
      <c r="K65" s="29">
        <f t="shared" si="8"/>
        <v>93</v>
      </c>
      <c r="L65" s="29">
        <f t="shared" si="8"/>
        <v>94</v>
      </c>
      <c r="M65" s="29">
        <f t="shared" si="8"/>
        <v>96</v>
      </c>
      <c r="N65" s="29">
        <f t="shared" si="8"/>
        <v>97</v>
      </c>
      <c r="O65" s="29">
        <f t="shared" si="8"/>
        <v>94</v>
      </c>
      <c r="P65" s="29">
        <f t="shared" si="8"/>
        <v>102</v>
      </c>
      <c r="Q65" s="29">
        <f t="shared" si="8"/>
        <v>103</v>
      </c>
      <c r="R65" s="29">
        <f t="shared" si="8"/>
        <v>112</v>
      </c>
      <c r="S65" s="29">
        <f t="shared" si="8"/>
        <v>113</v>
      </c>
      <c r="T65" s="29">
        <f t="shared" si="8"/>
        <v>116</v>
      </c>
      <c r="U65" s="29">
        <f aca="true" t="shared" si="9" ref="U65:Z65">ROUND(AVERAGE(U9,U15,U25,U33,U38,U40,U42,U50,U52,U63),0)</f>
        <v>71</v>
      </c>
      <c r="V65" s="29">
        <f t="shared" si="9"/>
        <v>82</v>
      </c>
      <c r="W65" s="29">
        <f t="shared" si="9"/>
        <v>93</v>
      </c>
      <c r="X65" s="29">
        <f t="shared" si="9"/>
        <v>103</v>
      </c>
      <c r="Y65" s="29">
        <f t="shared" si="9"/>
        <v>100</v>
      </c>
      <c r="Z65" s="29">
        <f t="shared" si="9"/>
        <v>114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G25">
      <selection activeCell="Z1" sqref="Z1:Z16384"/>
    </sheetView>
  </sheetViews>
  <sheetFormatPr defaultColWidth="9.00390625" defaultRowHeight="12.75"/>
  <cols>
    <col min="1" max="1" width="19.125" style="1" bestFit="1" customWidth="1"/>
    <col min="2" max="26" width="15.375" style="16" bestFit="1" customWidth="1"/>
    <col min="27" max="16384" width="9.125" style="1" customWidth="1"/>
  </cols>
  <sheetData>
    <row r="1" spans="2:26" s="20" customFormat="1" ht="60">
      <c r="B1" s="21" t="str">
        <f>'Test Results (RAW)'!B1</f>
        <v>AMD Athlon X2 7850</v>
      </c>
      <c r="C1" s="21" t="str">
        <f>'Test Results (RAW)'!C1</f>
        <v>AMD Athlon II X2 250 (DDR2)</v>
      </c>
      <c r="D1" s="21" t="str">
        <f>'Test Results (RAW)'!D1</f>
        <v>AMD Athlon II X2 250 (DDR3)</v>
      </c>
      <c r="E1" s="21" t="str">
        <f>'Test Results (RAW)'!E1</f>
        <v>AMD Phenom II X2 550 (DDR2)</v>
      </c>
      <c r="F1" s="21" t="str">
        <f>'Test Results (RAW)'!F1</f>
        <v>AMD Phenom II X2 550 (DDR3)</v>
      </c>
      <c r="G1" s="21" t="str">
        <f>'Test Results (RAW)'!G1</f>
        <v>AMD Phenom II X3 705e (DDR2)</v>
      </c>
      <c r="H1" s="21" t="str">
        <f>'Test Results (RAW)'!H1</f>
        <v>AMD Phenom II X3 710 (DDR2)</v>
      </c>
      <c r="I1" s="21" t="str">
        <f>'Test Results (RAW)'!I1</f>
        <v>AMD Phenom II X3 720 (DDR2)</v>
      </c>
      <c r="J1" s="21" t="str">
        <f>'Test Results (RAW)'!J1</f>
        <v>AMD Phenom II X3 720 (DDR3)</v>
      </c>
      <c r="K1" s="21" t="str">
        <f>'Test Results (RAW)'!K1</f>
        <v>AMD Phenom II X4 805 (DDR2)</v>
      </c>
      <c r="L1" s="21" t="str">
        <f>'Test Results (RAW)'!L1</f>
        <v>AMD Phenom II X4 805 (DDR3)</v>
      </c>
      <c r="M1" s="21" t="str">
        <f>'Test Results (RAW)'!M1</f>
        <v>AMD Phenom II X4 810 (DDR2)</v>
      </c>
      <c r="N1" s="21" t="str">
        <f>'Test Results (RAW)'!N1</f>
        <v>AMD Phenom II X4 810 (DDR3)</v>
      </c>
      <c r="O1" s="21" t="str">
        <f>'Test Results (RAW)'!O1</f>
        <v>AMD Phenom II X4 905e (DDR2)</v>
      </c>
      <c r="P1" s="21" t="str">
        <f>'Test Results (RAW)'!P1</f>
        <v>AMD Phenom II X4 925 (DDR2)</v>
      </c>
      <c r="Q1" s="21" t="str">
        <f>'Test Results (RAW)'!Q1</f>
        <v>AMD Phenom II X4 925 (DDR3)</v>
      </c>
      <c r="R1" s="21" t="str">
        <f>'Test Results (RAW)'!R1</f>
        <v>AMD Phenom II X4 945 (DDR3)</v>
      </c>
      <c r="S1" s="21" t="str">
        <f>'Test Results (RAW)'!S1</f>
        <v>AMD Phenom II X4 955 (DDR2)</v>
      </c>
      <c r="T1" s="21" t="str">
        <f>'Test Results (RAW)'!T1</f>
        <v>AMD Phenom II X4 955 (DDR3)</v>
      </c>
      <c r="U1" s="21" t="str">
        <f>'Test Results (RAW)'!U1</f>
        <v>Intel Pentium  E5300</v>
      </c>
      <c r="V1" s="21" t="str">
        <f>'Test Results (RAW)'!V1</f>
        <v>Intel Core 2 Duo E7400</v>
      </c>
      <c r="W1" s="21" t="str">
        <f>'Test Results (RAW)'!W1</f>
        <v>Intel Core 2 Quad Q8200</v>
      </c>
      <c r="X1" s="21" t="str">
        <f>'Test Results (RAW)'!X1</f>
        <v>Intel Core 2 Quad Q8400</v>
      </c>
      <c r="Y1" s="21" t="str">
        <f>'Test Results (RAW)'!Y1</f>
        <v>Intel Core 2 Quad Q9300</v>
      </c>
      <c r="Z1" s="21" t="str">
        <f>'Test Results (RAW)'!Z1</f>
        <v>Intel Core 2 Quad Q9550</v>
      </c>
    </row>
    <row r="2" spans="1:26" s="22" customFormat="1" ht="15.75">
      <c r="A2" s="22" t="s">
        <v>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3" customFormat="1" ht="12.75">
      <c r="A3" s="3" t="s">
        <v>22</v>
      </c>
      <c r="B3" s="17">
        <f>'Test Results (RAW)'!B5</f>
        <v>8.73</v>
      </c>
      <c r="C3" s="17">
        <f>'Test Results (RAW)'!C5</f>
        <v>9.21</v>
      </c>
      <c r="D3" s="17">
        <f>'Test Results (RAW)'!D5</f>
        <v>8.77</v>
      </c>
      <c r="E3" s="17">
        <f>'Test Results (RAW)'!E5</f>
        <v>10.03</v>
      </c>
      <c r="F3" s="17">
        <f>'Test Results (RAW)'!F5</f>
        <v>10.01</v>
      </c>
      <c r="G3" s="17">
        <f>'Test Results (RAW)'!G5</f>
        <v>9.91</v>
      </c>
      <c r="H3" s="17">
        <f>'Test Results (RAW)'!H5</f>
        <v>10.83</v>
      </c>
      <c r="I3" s="17">
        <f>'Test Results (RAW)'!I5</f>
        <v>10.83</v>
      </c>
      <c r="J3" s="17">
        <f>'Test Results (RAW)'!J5</f>
        <v>10.96</v>
      </c>
      <c r="K3" s="17">
        <f>'Test Results (RAW)'!K5</f>
        <v>11.32</v>
      </c>
      <c r="L3" s="17">
        <f>'Test Results (RAW)'!L5</f>
        <v>11.12</v>
      </c>
      <c r="M3" s="17">
        <f>'Test Results (RAW)'!M5</f>
        <v>11.35</v>
      </c>
      <c r="N3" s="17">
        <f>'Test Results (RAW)'!N5</f>
        <v>11.34</v>
      </c>
      <c r="O3" s="17">
        <f>'Test Results (RAW)'!O5</f>
        <v>11.06</v>
      </c>
      <c r="P3" s="17">
        <f>'Test Results (RAW)'!P5</f>
        <v>12.16</v>
      </c>
      <c r="Q3" s="17">
        <f>'Test Results (RAW)'!Q5</f>
        <v>12.65</v>
      </c>
      <c r="R3" s="17">
        <f>'Test Results (RAW)'!R5</f>
        <v>13.71</v>
      </c>
      <c r="S3" s="17">
        <f>'Test Results (RAW)'!S5</f>
        <v>13.52220396237241</v>
      </c>
      <c r="T3" s="17">
        <f>'Test Results (RAW)'!T5</f>
        <v>13.99</v>
      </c>
      <c r="U3" s="17">
        <f>'Test Results (RAW)'!U5</f>
        <v>8.77</v>
      </c>
      <c r="V3" s="17">
        <f>'Test Results (RAW)'!V5</f>
        <v>9.87</v>
      </c>
      <c r="W3" s="17">
        <f>'Test Results (RAW)'!W5</f>
        <v>10.63</v>
      </c>
      <c r="X3" s="17">
        <f>'Test Results (RAW)'!X5</f>
        <v>11.76</v>
      </c>
      <c r="Y3" s="17">
        <f>'Test Results (RAW)'!Y5</f>
        <v>11.44</v>
      </c>
      <c r="Z3" s="17">
        <f>'Test Results (RAW)'!Z5</f>
        <v>13.42</v>
      </c>
    </row>
    <row r="4" spans="1:26" s="11" customFormat="1" ht="12.75">
      <c r="A4" s="11" t="s">
        <v>27</v>
      </c>
      <c r="B4" s="18">
        <f>'Test Results (RAW)'!B11</f>
        <v>64.55</v>
      </c>
      <c r="C4" s="18">
        <f>'Test Results (RAW)'!C11</f>
        <v>61.11</v>
      </c>
      <c r="D4" s="18">
        <f>'Test Results (RAW)'!D11</f>
        <v>60.16</v>
      </c>
      <c r="E4" s="18">
        <f>'Test Results (RAW)'!E11</f>
        <v>56.31</v>
      </c>
      <c r="F4" s="18">
        <f>'Test Results (RAW)'!F11</f>
        <v>61.73</v>
      </c>
      <c r="G4" s="18">
        <f>'Test Results (RAW)'!G11</f>
        <v>55.58</v>
      </c>
      <c r="H4" s="18">
        <f>'Test Results (RAW)'!H11</f>
        <v>51.2</v>
      </c>
      <c r="I4" s="18">
        <f>'Test Results (RAW)'!I11</f>
        <v>52.09</v>
      </c>
      <c r="J4" s="18">
        <f>'Test Results (RAW)'!J11</f>
        <v>50.6</v>
      </c>
      <c r="K4" s="18">
        <f>'Test Results (RAW)'!K11</f>
        <v>48.96</v>
      </c>
      <c r="L4" s="18">
        <f>'Test Results (RAW)'!L11</f>
        <v>48.51</v>
      </c>
      <c r="M4" s="18">
        <f>'Test Results (RAW)'!M11</f>
        <v>47.66</v>
      </c>
      <c r="N4" s="18">
        <f>'Test Results (RAW)'!N11</f>
        <v>48.27</v>
      </c>
      <c r="O4" s="18">
        <f>'Test Results (RAW)'!O11</f>
        <v>49.1</v>
      </c>
      <c r="P4" s="18">
        <f>'Test Results (RAW)'!P11</f>
        <v>44.96774574948213</v>
      </c>
      <c r="Q4" s="18">
        <f>'Test Results (RAW)'!Q11</f>
        <v>44.11745340903235</v>
      </c>
      <c r="R4" s="18">
        <f>'Test Results (RAW)'!R11</f>
        <v>40.76</v>
      </c>
      <c r="S4" s="18">
        <f>'Test Results (RAW)'!S11</f>
        <v>39.91</v>
      </c>
      <c r="T4" s="18">
        <f>'Test Results (RAW)'!T11</f>
        <v>38.96</v>
      </c>
      <c r="U4" s="18">
        <f>'Test Results (RAW)'!U11</f>
        <v>61.84</v>
      </c>
      <c r="V4" s="18">
        <f>'Test Results (RAW)'!V11</f>
        <v>55.78</v>
      </c>
      <c r="W4" s="18">
        <f>'Test Results (RAW)'!W11</f>
        <v>48.83</v>
      </c>
      <c r="X4" s="18">
        <f>'Test Results (RAW)'!X11</f>
        <v>43.22</v>
      </c>
      <c r="Y4" s="18">
        <f>'Test Results (RAW)'!Y11</f>
        <v>45.32</v>
      </c>
      <c r="Z4" s="18">
        <f>'Test Results (RAW)'!Z11</f>
        <v>38.95</v>
      </c>
    </row>
    <row r="5" spans="1:26" s="3" customFormat="1" ht="12.75">
      <c r="A5" s="3" t="s">
        <v>24</v>
      </c>
      <c r="B5" s="30">
        <f>GEOMEAN('Test Results (RAW)'!B14,'Test Results (RAW)'!B16,1/'Test Results (RAW)'!B18)</f>
        <v>12.68496247474552</v>
      </c>
      <c r="C5" s="30">
        <f>GEOMEAN('Test Results (RAW)'!C14,'Test Results (RAW)'!C16,1/'Test Results (RAW)'!C18)</f>
        <v>13.65711482234665</v>
      </c>
      <c r="D5" s="30">
        <f>GEOMEAN('Test Results (RAW)'!D14,'Test Results (RAW)'!D16,1/'Test Results (RAW)'!D18)</f>
        <v>13.737846239856356</v>
      </c>
      <c r="E5" s="30">
        <f>GEOMEAN('Test Results (RAW)'!E14,'Test Results (RAW)'!E16,1/'Test Results (RAW)'!E18)</f>
        <v>15.341380964265475</v>
      </c>
      <c r="F5" s="30">
        <f>GEOMEAN('Test Results (RAW)'!F14,'Test Results (RAW)'!F16,1/'Test Results (RAW)'!F18)</f>
        <v>15.02370651367613</v>
      </c>
      <c r="G5" s="30">
        <f>GEOMEAN('Test Results (RAW)'!G14,'Test Results (RAW)'!G16,1/'Test Results (RAW)'!G18)</f>
        <v>15.474987419889406</v>
      </c>
      <c r="H5" s="30">
        <f>GEOMEAN('Test Results (RAW)'!H14,'Test Results (RAW)'!H16,1/'Test Results (RAW)'!H18)</f>
        <v>16.697121568882906</v>
      </c>
      <c r="I5" s="30">
        <f>GEOMEAN('Test Results (RAW)'!I14,'Test Results (RAW)'!I16,1/'Test Results (RAW)'!I18)</f>
        <v>16.716776271355325</v>
      </c>
      <c r="J5" s="30">
        <f>GEOMEAN('Test Results (RAW)'!J14,'Test Results (RAW)'!J16,1/'Test Results (RAW)'!J18)</f>
        <v>17.209011775852048</v>
      </c>
      <c r="K5" s="30">
        <f>GEOMEAN('Test Results (RAW)'!K14,'Test Results (RAW)'!K16,1/'Test Results (RAW)'!K18)</f>
        <v>17.366569736671305</v>
      </c>
      <c r="L5" s="30">
        <f>GEOMEAN('Test Results (RAW)'!L14,'Test Results (RAW)'!L16,1/'Test Results (RAW)'!L18)</f>
        <v>17.401344575734523</v>
      </c>
      <c r="M5" s="30">
        <f>GEOMEAN('Test Results (RAW)'!M14,'Test Results (RAW)'!M16,1/'Test Results (RAW)'!M18)</f>
        <v>17.45128605164868</v>
      </c>
      <c r="N5" s="30">
        <f>GEOMEAN('Test Results (RAW)'!N14,'Test Results (RAW)'!N16,1/'Test Results (RAW)'!N18)</f>
        <v>17.45213587318325</v>
      </c>
      <c r="O5" s="30">
        <f>GEOMEAN('Test Results (RAW)'!O14,'Test Results (RAW)'!O16,1/'Test Results (RAW)'!O18)</f>
        <v>17.328737322384946</v>
      </c>
      <c r="P5" s="30">
        <f>GEOMEAN('Test Results (RAW)'!P14,'Test Results (RAW)'!P16,1/'Test Results (RAW)'!P18)</f>
        <v>18.722496022551802</v>
      </c>
      <c r="Q5" s="30">
        <f>GEOMEAN('Test Results (RAW)'!Q14,'Test Results (RAW)'!Q16,1/'Test Results (RAW)'!Q18)</f>
        <v>19.083144399562624</v>
      </c>
      <c r="R5" s="30">
        <f>GEOMEAN('Test Results (RAW)'!R14,'Test Results (RAW)'!R16,1/'Test Results (RAW)'!R18)</f>
        <v>20.920621685384898</v>
      </c>
      <c r="S5" s="30">
        <f>GEOMEAN('Test Results (RAW)'!S14,'Test Results (RAW)'!S16,1/'Test Results (RAW)'!S18)</f>
        <v>20.15621178476984</v>
      </c>
      <c r="T5" s="30">
        <f>GEOMEAN('Test Results (RAW)'!T14,'Test Results (RAW)'!T16,1/'Test Results (RAW)'!T18)</f>
        <v>21.577902706432265</v>
      </c>
      <c r="U5" s="30">
        <f>GEOMEAN('Test Results (RAW)'!U14,'Test Results (RAW)'!U16,1/'Test Results (RAW)'!U18)</f>
        <v>13.028746027029456</v>
      </c>
      <c r="V5" s="30">
        <f>GEOMEAN('Test Results (RAW)'!V14,'Test Results (RAW)'!V16,1/'Test Results (RAW)'!V18)</f>
        <v>14.947410902988388</v>
      </c>
      <c r="W5" s="30">
        <f>GEOMEAN('Test Results (RAW)'!W14,'Test Results (RAW)'!W16,1/'Test Results (RAW)'!W18)</f>
        <v>16.624965360187655</v>
      </c>
      <c r="X5" s="30">
        <f>GEOMEAN('Test Results (RAW)'!X14,'Test Results (RAW)'!X16,1/'Test Results (RAW)'!X18)</f>
        <v>18.148242243585344</v>
      </c>
      <c r="Y5" s="30">
        <f>GEOMEAN('Test Results (RAW)'!Y14,'Test Results (RAW)'!Y16,1/'Test Results (RAW)'!Y18)</f>
        <v>17.32075352846228</v>
      </c>
      <c r="Z5" s="30">
        <f>GEOMEAN('Test Results (RAW)'!Z14,'Test Results (RAW)'!Z16,1/'Test Results (RAW)'!Z18)</f>
        <v>19.895069489793894</v>
      </c>
    </row>
    <row r="6" spans="1:26" s="8" customFormat="1" ht="15.75">
      <c r="A6" s="27" t="s">
        <v>92</v>
      </c>
      <c r="B6" s="19">
        <f>ROUND(GEOMEAN(B3,1/B4,B5)*61.1550555471988,0)</f>
        <v>73</v>
      </c>
      <c r="C6" s="19">
        <f>ROUND(GEOMEAN(C3,1/C4,C5)*61.1550555471988,0)</f>
        <v>78</v>
      </c>
      <c r="D6" s="19">
        <f>ROUND(GEOMEAN(D3,1/D4,D5)*61.1550555471988,0)</f>
        <v>77</v>
      </c>
      <c r="E6" s="19">
        <f>ROUND(GEOMEAN(E3,1/E4,E5)*61.1550555471988,0)</f>
        <v>85</v>
      </c>
      <c r="F6" s="19">
        <f>ROUND(GEOMEAN(F3,1/F4,F5)*61.1550555471988,0)</f>
        <v>82</v>
      </c>
      <c r="G6" s="19">
        <f>ROUND(GEOMEAN(G3,1/G4,G5)*61.1550555471988,0)</f>
        <v>86</v>
      </c>
      <c r="H6" s="19">
        <f>ROUND(GEOMEAN(H3,1/H4,H5)*61.1550555471988,0)</f>
        <v>93</v>
      </c>
      <c r="I6" s="19">
        <f>ROUND(GEOMEAN(I3,1/I4,I5)*61.1550555471988,0)</f>
        <v>93</v>
      </c>
      <c r="J6" s="19">
        <f>ROUND(GEOMEAN(J3,1/J4,J5)*61.1550555471988,0)</f>
        <v>95</v>
      </c>
      <c r="K6" s="19">
        <f>ROUND(GEOMEAN(K3,1/K4,K5)*61.1550555471988,0)</f>
        <v>97</v>
      </c>
      <c r="L6" s="19">
        <f>ROUND(GEOMEAN(L3,1/L4,L5)*61.1550555471988,0)</f>
        <v>97</v>
      </c>
      <c r="M6" s="19">
        <f>ROUND(GEOMEAN(M3,1/M4,M5)*61.1550555471988,0)</f>
        <v>98</v>
      </c>
      <c r="N6" s="19">
        <f>ROUND(GEOMEAN(N3,1/N4,N5)*61.1550555471988,0)</f>
        <v>98</v>
      </c>
      <c r="O6" s="19">
        <f>ROUND(GEOMEAN(O3,1/O4,O5)*61.1550555471988,0)</f>
        <v>96</v>
      </c>
      <c r="P6" s="19">
        <f>ROUND(GEOMEAN(P3,1/P4,P5)*61.1550555471988,0)</f>
        <v>105</v>
      </c>
      <c r="Q6" s="19">
        <f>ROUND(GEOMEAN(Q3,1/Q4,Q5)*61.1550555471988,0)</f>
        <v>108</v>
      </c>
      <c r="R6" s="19">
        <f>ROUND(GEOMEAN(R3,1/R4,R5)*61.1550555471988,0)</f>
        <v>117</v>
      </c>
      <c r="S6" s="19">
        <f>ROUND(GEOMEAN(S3,1/S4,S5)*61.1550555471988,0)</f>
        <v>116</v>
      </c>
      <c r="T6" s="19">
        <f>ROUND(GEOMEAN(T3,1/T4,T5)*61.1550555471988,0)</f>
        <v>121</v>
      </c>
      <c r="U6" s="19">
        <f>ROUND(GEOMEAN(U3,1/U4,U5)*61.1550555471988,0)</f>
        <v>75</v>
      </c>
      <c r="V6" s="19">
        <f>ROUND(GEOMEAN(V3,1/V4,V5)*61.1550555471988,0)</f>
        <v>85</v>
      </c>
      <c r="W6" s="19">
        <f>ROUND(GEOMEAN(W3,1/W4,W5)*61.1550555471988,0)</f>
        <v>94</v>
      </c>
      <c r="X6" s="19">
        <f>ROUND(GEOMEAN(X3,1/X4,X5)*61.1550555471988,0)</f>
        <v>104</v>
      </c>
      <c r="Y6" s="19">
        <f>ROUND(GEOMEAN(Y3,1/Y4,Y5)*61.1550555471988,0)</f>
        <v>100</v>
      </c>
      <c r="Z6" s="19">
        <f>ROUND(GEOMEAN(Z3,1/Z4,Z5)*61.1550555471988,0)</f>
        <v>116</v>
      </c>
    </row>
    <row r="8" spans="1:26" s="22" customFormat="1" ht="15.75">
      <c r="A8" s="22" t="s">
        <v>97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11" customFormat="1" ht="12.75">
      <c r="A9" s="11" t="s">
        <v>33</v>
      </c>
      <c r="B9" s="31">
        <f>GEOMEAN('Test Results (RAW)'!B44,'Test Results (RAW)'!B45)</f>
        <v>58.59155229211804</v>
      </c>
      <c r="C9" s="31">
        <f>GEOMEAN('Test Results (RAW)'!C44,'Test Results (RAW)'!C45)</f>
        <v>57.372171825720535</v>
      </c>
      <c r="D9" s="31">
        <f>GEOMEAN('Test Results (RAW)'!D44,'Test Results (RAW)'!D45)</f>
        <v>55.41242820884139</v>
      </c>
      <c r="E9" s="31">
        <f>GEOMEAN('Test Results (RAW)'!E44,'Test Results (RAW)'!E45)</f>
        <v>52.64363209354005</v>
      </c>
      <c r="F9" s="31">
        <f>GEOMEAN('Test Results (RAW)'!F44,'Test Results (RAW)'!F45)</f>
        <v>54.05597099303648</v>
      </c>
      <c r="G9" s="31">
        <f>GEOMEAN('Test Results (RAW)'!G44,'Test Results (RAW)'!G45)</f>
        <v>58.027675293776845</v>
      </c>
      <c r="H9" s="31">
        <f>GEOMEAN('Test Results (RAW)'!H44,'Test Results (RAW)'!H45)</f>
        <v>55.705979930345</v>
      </c>
      <c r="I9" s="31">
        <f>GEOMEAN('Test Results (RAW)'!I44,'Test Results (RAW)'!I45)</f>
        <v>55.69263865180029</v>
      </c>
      <c r="J9" s="31">
        <f>GEOMEAN('Test Results (RAW)'!J44,'Test Results (RAW)'!J45)</f>
        <v>54.2155125402315</v>
      </c>
      <c r="K9" s="31">
        <f>GEOMEAN('Test Results (RAW)'!K44,'Test Results (RAW)'!K45)</f>
        <v>57.60577662005781</v>
      </c>
      <c r="L9" s="31">
        <f>GEOMEAN('Test Results (RAW)'!L44,'Test Results (RAW)'!L45)</f>
        <v>58.27915236171508</v>
      </c>
      <c r="M9" s="31">
        <f>GEOMEAN('Test Results (RAW)'!M44,'Test Results (RAW)'!M45)</f>
        <v>57.36075313313101</v>
      </c>
      <c r="N9" s="31">
        <f>GEOMEAN('Test Results (RAW)'!N44,'Test Results (RAW)'!N45)</f>
        <v>57.683624192659735</v>
      </c>
      <c r="O9" s="31">
        <f>GEOMEAN('Test Results (RAW)'!O44,'Test Results (RAW)'!O45)</f>
        <v>57.49347789097473</v>
      </c>
      <c r="P9" s="31">
        <f>GEOMEAN('Test Results (RAW)'!P44,'Test Results (RAW)'!P45)</f>
        <v>54.483710409626106</v>
      </c>
      <c r="Q9" s="31">
        <f>GEOMEAN('Test Results (RAW)'!Q44,'Test Results (RAW)'!Q45)</f>
        <v>54.377182714811546</v>
      </c>
      <c r="R9" s="31">
        <f>GEOMEAN('Test Results (RAW)'!R44,'Test Results (RAW)'!R45)</f>
        <v>52.48043635489324</v>
      </c>
      <c r="S9" s="31">
        <f>GEOMEAN('Test Results (RAW)'!S44,'Test Results (RAW)'!S45)</f>
        <v>51.22712172277493</v>
      </c>
      <c r="T9" s="31">
        <f>GEOMEAN('Test Results (RAW)'!T44,'Test Results (RAW)'!T45)</f>
        <v>51.318679834929505</v>
      </c>
      <c r="U9" s="31">
        <f>GEOMEAN('Test Results (RAW)'!U44,'Test Results (RAW)'!U45)</f>
        <v>57.630132743209955</v>
      </c>
      <c r="V9" s="31">
        <f>GEOMEAN('Test Results (RAW)'!V44,'Test Results (RAW)'!V45)</f>
        <v>53.82849895733671</v>
      </c>
      <c r="W9" s="31">
        <f>GEOMEAN('Test Results (RAW)'!W44,'Test Results (RAW)'!W45)</f>
        <v>59.01481170011472</v>
      </c>
      <c r="X9" s="31">
        <f>GEOMEAN('Test Results (RAW)'!X44,'Test Results (RAW)'!X45)</f>
        <v>57.43192927283568</v>
      </c>
      <c r="Y9" s="31">
        <f>GEOMEAN('Test Results (RAW)'!Y44,'Test Results (RAW)'!Y45)</f>
        <v>56.790710507969536</v>
      </c>
      <c r="Z9" s="31">
        <f>GEOMEAN('Test Results (RAW)'!Z44,'Test Results (RAW)'!Z45)</f>
        <v>51.7354617259767</v>
      </c>
    </row>
    <row r="10" spans="1:26" s="11" customFormat="1" ht="12.75">
      <c r="A10" s="11" t="s">
        <v>32</v>
      </c>
      <c r="B10" s="31">
        <f>GEOMEAN('Test Results (RAW)'!B50,'Test Results (RAW)'!B51)</f>
        <v>1841.1485545713035</v>
      </c>
      <c r="C10" s="31">
        <f>GEOMEAN('Test Results (RAW)'!C50,'Test Results (RAW)'!C51)</f>
        <v>1830.322375976429</v>
      </c>
      <c r="D10" s="31">
        <f>GEOMEAN('Test Results (RAW)'!D50,'Test Results (RAW)'!D51)</f>
        <v>1690.6829980809525</v>
      </c>
      <c r="E10" s="31">
        <f>GEOMEAN('Test Results (RAW)'!E50,'Test Results (RAW)'!E51)</f>
        <v>1642.2180123235773</v>
      </c>
      <c r="F10" s="31">
        <f>GEOMEAN('Test Results (RAW)'!F50,'Test Results (RAW)'!F51)</f>
        <v>1643.1777140650363</v>
      </c>
      <c r="G10" s="31">
        <f>GEOMEAN('Test Results (RAW)'!G50,'Test Results (RAW)'!G51)</f>
        <v>1945.3945615221603</v>
      </c>
      <c r="H10" s="31">
        <f>GEOMEAN('Test Results (RAW)'!H50,'Test Results (RAW)'!H51)</f>
        <v>1767.945983337727</v>
      </c>
      <c r="I10" s="31">
        <f>GEOMEAN('Test Results (RAW)'!I50,'Test Results (RAW)'!I51)</f>
        <v>1754.2009577012548</v>
      </c>
      <c r="J10" s="31">
        <f>GEOMEAN('Test Results (RAW)'!J50,'Test Results (RAW)'!J51)</f>
        <v>1694.9702062278263</v>
      </c>
      <c r="K10" s="31">
        <f>GEOMEAN('Test Results (RAW)'!K50,'Test Results (RAW)'!K51)</f>
        <v>1923.529308328833</v>
      </c>
      <c r="L10" s="31">
        <f>GEOMEAN('Test Results (RAW)'!L50,'Test Results (RAW)'!L51)</f>
        <v>1993.1793697507512</v>
      </c>
      <c r="M10" s="31">
        <f>GEOMEAN('Test Results (RAW)'!M50,'Test Results (RAW)'!M51)</f>
        <v>1863.9313292071681</v>
      </c>
      <c r="N10" s="31">
        <f>GEOMEAN('Test Results (RAW)'!N50,'Test Results (RAW)'!N51)</f>
        <v>1770.0344629413294</v>
      </c>
      <c r="O10" s="31">
        <f>GEOMEAN('Test Results (RAW)'!O50,'Test Results (RAW)'!O51)</f>
        <v>1870.00267379488</v>
      </c>
      <c r="P10" s="31">
        <f>GEOMEAN('Test Results (RAW)'!P50,'Test Results (RAW)'!P51)</f>
        <v>1719.0375214055096</v>
      </c>
      <c r="Q10" s="31">
        <f>GEOMEAN('Test Results (RAW)'!Q50,'Test Results (RAW)'!Q51)</f>
        <v>1659.5631955427311</v>
      </c>
      <c r="R10" s="31">
        <f>GEOMEAN('Test Results (RAW)'!R50,'Test Results (RAW)'!R51)</f>
        <v>1514.3067720907816</v>
      </c>
      <c r="S10" s="31">
        <f>GEOMEAN('Test Results (RAW)'!S50,'Test Results (RAW)'!S51)</f>
        <v>1565.067410688753</v>
      </c>
      <c r="T10" s="31">
        <f>GEOMEAN('Test Results (RAW)'!T50,'Test Results (RAW)'!T51)</f>
        <v>1414.8639510567798</v>
      </c>
      <c r="U10" s="31">
        <f>GEOMEAN('Test Results (RAW)'!U50,'Test Results (RAW)'!U51)</f>
        <v>1788.70008665511</v>
      </c>
      <c r="V10" s="31">
        <f>GEOMEAN('Test Results (RAW)'!V50,'Test Results (RAW)'!V51)</f>
        <v>1628.6021613641562</v>
      </c>
      <c r="W10" s="31">
        <f>GEOMEAN('Test Results (RAW)'!W50,'Test Results (RAW)'!W51)</f>
        <v>1802.4283619606072</v>
      </c>
      <c r="X10" s="31">
        <f>GEOMEAN('Test Results (RAW)'!X50,'Test Results (RAW)'!X51)</f>
        <v>1628.7989440075162</v>
      </c>
      <c r="Y10" s="31">
        <f>GEOMEAN('Test Results (RAW)'!Y50,'Test Results (RAW)'!Y51)</f>
        <v>1692.9574714091318</v>
      </c>
      <c r="Z10" s="31">
        <f>GEOMEAN('Test Results (RAW)'!Z50,'Test Results (RAW)'!Z51)</f>
        <v>1485.1599240485853</v>
      </c>
    </row>
    <row r="11" spans="1:26" s="3" customFormat="1" ht="12.75">
      <c r="A11" s="3" t="s">
        <v>44</v>
      </c>
      <c r="B11" s="30">
        <f>GEOMEAN('Test Results (RAW)'!B55,'Test Results (RAW)'!B56)</f>
        <v>2.598499567057882</v>
      </c>
      <c r="C11" s="30">
        <f>GEOMEAN('Test Results (RAW)'!C55,'Test Results (RAW)'!C56)</f>
        <v>2.6936220967314624</v>
      </c>
      <c r="D11" s="30">
        <f>GEOMEAN('Test Results (RAW)'!D55,'Test Results (RAW)'!D56)</f>
        <v>2.844503471609764</v>
      </c>
      <c r="E11" s="30">
        <f>GEOMEAN('Test Results (RAW)'!E55,'Test Results (RAW)'!E56)</f>
        <v>2.941020231144288</v>
      </c>
      <c r="F11" s="30">
        <f>GEOMEAN('Test Results (RAW)'!F55,'Test Results (RAW)'!F56)</f>
        <v>2.991053326171234</v>
      </c>
      <c r="G11" s="30">
        <f>GEOMEAN('Test Results (RAW)'!G55,'Test Results (RAW)'!G56)</f>
        <v>2.6268422107161293</v>
      </c>
      <c r="H11" s="30">
        <f>GEOMEAN('Test Results (RAW)'!H55,'Test Results (RAW)'!H56)</f>
        <v>2.810569337340746</v>
      </c>
      <c r="I11" s="30">
        <f>GEOMEAN('Test Results (RAW)'!I55,'Test Results (RAW)'!I56)</f>
        <v>2.785857139194327</v>
      </c>
      <c r="J11" s="30">
        <f>GEOMEAN('Test Results (RAW)'!J55,'Test Results (RAW)'!J56)</f>
        <v>2.961756235749323</v>
      </c>
      <c r="K11" s="30">
        <f>GEOMEAN('Test Results (RAW)'!K55,'Test Results (RAW)'!K56)</f>
        <v>2.7357631476427193</v>
      </c>
      <c r="L11" s="30">
        <f>GEOMEAN('Test Results (RAW)'!L55,'Test Results (RAW)'!L56)</f>
        <v>2.8156881929645547</v>
      </c>
      <c r="M11" s="30">
        <f>GEOMEAN('Test Results (RAW)'!M55,'Test Results (RAW)'!M56)</f>
        <v>2.7321420168065935</v>
      </c>
      <c r="N11" s="30">
        <f>GEOMEAN('Test Results (RAW)'!N55,'Test Results (RAW)'!N56)</f>
        <v>2.8376574846164924</v>
      </c>
      <c r="O11" s="30">
        <f>GEOMEAN('Test Results (RAW)'!O55,'Test Results (RAW)'!O56)</f>
        <v>2.7044038160008577</v>
      </c>
      <c r="P11" s="30">
        <f>GEOMEAN('Test Results (RAW)'!P55,'Test Results (RAW)'!P56)</f>
        <v>2.8878552432422566</v>
      </c>
      <c r="Q11" s="30">
        <f>GEOMEAN('Test Results (RAW)'!Q55,'Test Results (RAW)'!Q56)</f>
        <v>2.984066021575678</v>
      </c>
      <c r="R11" s="30">
        <f>GEOMEAN('Test Results (RAW)'!R55,'Test Results (RAW)'!R56)</f>
        <v>3.121826388510418</v>
      </c>
      <c r="S11" s="30">
        <f>GEOMEAN('Test Results (RAW)'!S55,'Test Results (RAW)'!S56)</f>
        <v>3.0212614665747757</v>
      </c>
      <c r="T11" s="30">
        <f>GEOMEAN('Test Results (RAW)'!T55,'Test Results (RAW)'!T56)</f>
        <v>3.305044113577914</v>
      </c>
      <c r="U11" s="30">
        <f>GEOMEAN('Test Results (RAW)'!U55,'Test Results (RAW)'!U56)</f>
        <v>2.844503471609764</v>
      </c>
      <c r="V11" s="30">
        <f>GEOMEAN('Test Results (RAW)'!V55,'Test Results (RAW)'!V56)</f>
        <v>3.1694794525284435</v>
      </c>
      <c r="W11" s="30">
        <f>GEOMEAN('Test Results (RAW)'!W55,'Test Results (RAW)'!W56)</f>
        <v>2.85832118559129</v>
      </c>
      <c r="X11" s="30">
        <f>GEOMEAN('Test Results (RAW)'!X55,'Test Results (RAW)'!X56)</f>
        <v>3.0981930217467086</v>
      </c>
      <c r="Y11" s="30">
        <f>GEOMEAN('Test Results (RAW)'!Y55,'Test Results (RAW)'!Y56)</f>
        <v>2.999116536582065</v>
      </c>
      <c r="Z11" s="30">
        <f>GEOMEAN('Test Results (RAW)'!Z55,'Test Results (RAW)'!Z56)</f>
        <v>3.25192250830182</v>
      </c>
    </row>
    <row r="12" spans="1:26" s="8" customFormat="1" ht="15.75">
      <c r="A12" s="27" t="s">
        <v>92</v>
      </c>
      <c r="B12" s="19">
        <f>ROUND(GEOMEAN(1/B9,1/B10,B11)*3176.70341355513,0)</f>
        <v>92</v>
      </c>
      <c r="C12" s="19">
        <f>ROUND(GEOMEAN(1/C9,1/C10,C11)*3176.70341355513,0)</f>
        <v>94</v>
      </c>
      <c r="D12" s="19">
        <f>ROUND(GEOMEAN(1/D9,1/D10,D11)*3176.70341355513,0)</f>
        <v>99</v>
      </c>
      <c r="E12" s="19">
        <f>ROUND(GEOMEAN(1/E9,1/E10,E11)*3176.70341355513,0)</f>
        <v>103</v>
      </c>
      <c r="F12" s="19">
        <f>ROUND(GEOMEAN(1/F9,1/F10,F11)*3176.70341355513,0)</f>
        <v>103</v>
      </c>
      <c r="G12" s="19">
        <f>ROUND(GEOMEAN(1/G9,1/G10,G11)*3176.70341355513,0)</f>
        <v>91</v>
      </c>
      <c r="H12" s="19">
        <f>ROUND(GEOMEAN(1/H9,1/H10,H11)*3176.70341355513,0)</f>
        <v>97</v>
      </c>
      <c r="I12" s="19">
        <f>ROUND(GEOMEAN(1/I9,1/I10,I11)*3176.70341355513,0)</f>
        <v>97</v>
      </c>
      <c r="J12" s="19">
        <f>ROUND(GEOMEAN(1/J9,1/J10,J11)*3176.70341355513,0)</f>
        <v>101</v>
      </c>
      <c r="K12" s="19">
        <f>ROUND(GEOMEAN(1/K9,1/K10,K11)*3176.70341355513,0)</f>
        <v>93</v>
      </c>
      <c r="L12" s="19">
        <f>ROUND(GEOMEAN(1/L9,1/L10,L11)*3176.70341355513,0)</f>
        <v>92</v>
      </c>
      <c r="M12" s="19">
        <f>ROUND(GEOMEAN(1/M9,1/M10,M11)*3176.70341355513,0)</f>
        <v>94</v>
      </c>
      <c r="N12" s="19">
        <f>ROUND(GEOMEAN(1/N9,1/N10,N11)*3176.70341355513,0)</f>
        <v>96</v>
      </c>
      <c r="O12" s="19">
        <f>ROUND(GEOMEAN(1/O9,1/O10,O11)*3176.70341355513,0)</f>
        <v>93</v>
      </c>
      <c r="P12" s="19">
        <f>ROUND(GEOMEAN(1/P9,1/P10,P11)*3176.70341355513,0)</f>
        <v>100</v>
      </c>
      <c r="Q12" s="19">
        <f>ROUND(GEOMEAN(1/Q9,1/Q10,Q11)*3176.70341355513,0)</f>
        <v>102</v>
      </c>
      <c r="R12" s="19">
        <f>ROUND(GEOMEAN(1/R9,1/R10,R11)*3176.70341355513,0)</f>
        <v>108</v>
      </c>
      <c r="S12" s="19">
        <f>ROUND(GEOMEAN(1/S9,1/S10,S11)*3176.70341355513,0)</f>
        <v>107</v>
      </c>
      <c r="T12" s="19">
        <f>ROUND(GEOMEAN(1/T9,1/T10,T11)*3176.70341355513,0)</f>
        <v>113</v>
      </c>
      <c r="U12" s="19">
        <f>ROUND(GEOMEAN(1/U9,1/U10,U11)*3176.70341355513,0)</f>
        <v>96</v>
      </c>
      <c r="V12" s="19">
        <f>ROUND(GEOMEAN(1/V9,1/V10,V11)*3176.70341355513,0)</f>
        <v>105</v>
      </c>
      <c r="W12" s="19">
        <f>ROUND(GEOMEAN(1/W9,1/W10,W11)*3176.70341355513,0)</f>
        <v>95</v>
      </c>
      <c r="X12" s="19">
        <f>ROUND(GEOMEAN(1/X9,1/X10,X11)*3176.70341355513,0)</f>
        <v>102</v>
      </c>
      <c r="Y12" s="19">
        <f>ROUND(GEOMEAN(1/Y9,1/Y10,Y11)*3176.70341355513,0)</f>
        <v>100</v>
      </c>
      <c r="Z12" s="19">
        <f>ROUND(GEOMEAN(1/Z9,1/Z10,Z11)*3176.70341355513,0)</f>
        <v>111</v>
      </c>
    </row>
    <row r="14" spans="1:26" s="8" customFormat="1" ht="15.75">
      <c r="A14" s="8" t="s">
        <v>98</v>
      </c>
      <c r="B14" s="26">
        <f>ROUND(1/'Test Results (RAW)'!B60*0.422453703703704,0)</f>
        <v>62</v>
      </c>
      <c r="C14" s="26">
        <f>ROUND(1/'Test Results (RAW)'!C60*0.422453703703704,0)</f>
        <v>65</v>
      </c>
      <c r="D14" s="26">
        <f>ROUND(1/'Test Results (RAW)'!D60*0.422453703703704,0)</f>
        <v>67</v>
      </c>
      <c r="E14" s="26">
        <f>ROUND(1/'Test Results (RAW)'!E60*0.422453703703704,0)</f>
        <v>74</v>
      </c>
      <c r="F14" s="26">
        <f>ROUND(1/'Test Results (RAW)'!F60*0.422453703703704,0)</f>
        <v>74</v>
      </c>
      <c r="G14" s="26">
        <f>ROUND(1/'Test Results (RAW)'!G60*0.422453703703704,0)</f>
        <v>85</v>
      </c>
      <c r="H14" s="26">
        <f>ROUND(1/'Test Results (RAW)'!H60*0.422453703703704,0)</f>
        <v>93</v>
      </c>
      <c r="I14" s="26">
        <f>ROUND(1/'Test Results (RAW)'!I60*0.422453703703704,0)</f>
        <v>94</v>
      </c>
      <c r="J14" s="26">
        <f>ROUND(1/'Test Results (RAW)'!J60*0.422453703703704,0)</f>
        <v>95</v>
      </c>
      <c r="K14" s="26">
        <f>ROUND(1/'Test Results (RAW)'!K60*0.422453703703704,0)</f>
        <v>105</v>
      </c>
      <c r="L14" s="26">
        <f>ROUND(1/'Test Results (RAW)'!L60*0.422453703703704,0)</f>
        <v>103</v>
      </c>
      <c r="M14" s="26">
        <f>ROUND(1/'Test Results (RAW)'!M60*0.422453703703704,0)</f>
        <v>107</v>
      </c>
      <c r="N14" s="26">
        <f>ROUND(1/'Test Results (RAW)'!N60*0.422453703703704,0)</f>
        <v>106</v>
      </c>
      <c r="O14" s="26">
        <f>ROUND(1/'Test Results (RAW)'!O60*0.422453703703704,0)</f>
        <v>105</v>
      </c>
      <c r="P14" s="26">
        <f>ROUND(1/'Test Results (RAW)'!P60*0.422453703703704,0)</f>
        <v>114</v>
      </c>
      <c r="Q14" s="26">
        <f>ROUND(1/'Test Results (RAW)'!Q60*0.422453703703704,0)</f>
        <v>112</v>
      </c>
      <c r="R14" s="26">
        <f>ROUND(1/'Test Results (RAW)'!R60*0.422453703703704,0)</f>
        <v>125</v>
      </c>
      <c r="S14" s="26">
        <f>ROUND(1/'Test Results (RAW)'!S60*0.422453703703704,0)</f>
        <v>125</v>
      </c>
      <c r="T14" s="26">
        <f>ROUND(1/'Test Results (RAW)'!T60*0.422453703703704,0)</f>
        <v>127</v>
      </c>
      <c r="U14" s="26">
        <f>ROUND(1/'Test Results (RAW)'!U60*0.422453703703704,0)</f>
        <v>57</v>
      </c>
      <c r="V14" s="26">
        <f>ROUND(1/'Test Results (RAW)'!V60*0.422453703703704,0)</f>
        <v>68</v>
      </c>
      <c r="W14" s="26">
        <f>ROUND(1/'Test Results (RAW)'!W60*0.422453703703704,0)</f>
        <v>93</v>
      </c>
      <c r="X14" s="26">
        <f>ROUND(1/'Test Results (RAW)'!X60*0.422453703703704,0)</f>
        <v>103</v>
      </c>
      <c r="Y14" s="26">
        <f>ROUND(1/'Test Results (RAW)'!Y60*0.422453703703704,0)</f>
        <v>100</v>
      </c>
      <c r="Z14" s="26">
        <f>ROUND(1/'Test Results (RAW)'!Z60*0.422453703703704,0)</f>
        <v>122</v>
      </c>
    </row>
    <row r="16" spans="1:26" s="8" customFormat="1" ht="15.75">
      <c r="A16" s="8" t="s">
        <v>20</v>
      </c>
      <c r="B16" s="19">
        <f>ROUND('Test Results (RAW)'!B74*1.24859533025346,0)</f>
        <v>58</v>
      </c>
      <c r="C16" s="19">
        <f>ROUND('Test Results (RAW)'!C74*1.24859533025346,0)</f>
        <v>63</v>
      </c>
      <c r="D16" s="19">
        <f>ROUND('Test Results (RAW)'!D74*1.24859533025346,0)</f>
        <v>64</v>
      </c>
      <c r="E16" s="19">
        <f>ROUND('Test Results (RAW)'!E74*1.24859533025346,0)</f>
        <v>66</v>
      </c>
      <c r="F16" s="19">
        <f>ROUND('Test Results (RAW)'!F74*1.24859533025346,0)</f>
        <v>67</v>
      </c>
      <c r="G16" s="19">
        <f>ROUND('Test Results (RAW)'!G74*1.24859533025346,0)</f>
        <v>78</v>
      </c>
      <c r="H16" s="19">
        <f>ROUND('Test Results (RAW)'!H74*1.24859533025346,0)</f>
        <v>80</v>
      </c>
      <c r="I16" s="19">
        <f>ROUND('Test Results (RAW)'!I74*1.24859533025346,0)</f>
        <v>86</v>
      </c>
      <c r="J16" s="19">
        <f>ROUND('Test Results (RAW)'!J74*1.24859533025346,0)</f>
        <v>86</v>
      </c>
      <c r="K16" s="19">
        <f>ROUND('Test Results (RAW)'!K74*1.24859533025346,0)</f>
        <v>96</v>
      </c>
      <c r="L16" s="19">
        <f>ROUND('Test Results (RAW)'!L74*1.24859533025346,0)</f>
        <v>99</v>
      </c>
      <c r="M16" s="19">
        <f>ROUND('Test Results (RAW)'!M74*1.24859533025346,0)</f>
        <v>100</v>
      </c>
      <c r="N16" s="19">
        <f>ROUND('Test Results (RAW)'!N74*1.24859533025346,0)</f>
        <v>103</v>
      </c>
      <c r="O16" s="19">
        <f>ROUND('Test Results (RAW)'!O74*1.24859533025346,0)</f>
        <v>98</v>
      </c>
      <c r="P16" s="19">
        <f>ROUND('Test Results (RAW)'!P74*1.24859533025346,0)</f>
        <v>107</v>
      </c>
      <c r="Q16" s="19">
        <f>ROUND('Test Results (RAW)'!Q74*1.24859533025346,0)</f>
        <v>110</v>
      </c>
      <c r="R16" s="19">
        <f>ROUND('Test Results (RAW)'!R74*1.24859533025346,0)</f>
        <v>115</v>
      </c>
      <c r="S16" s="19">
        <f>ROUND('Test Results (RAW)'!S74*1.24859533025346,0)</f>
        <v>120</v>
      </c>
      <c r="T16" s="19">
        <f>ROUND('Test Results (RAW)'!T74*1.24859533025346,0)</f>
        <v>123</v>
      </c>
      <c r="U16" s="19">
        <f>ROUND('Test Results (RAW)'!U74*1.24859533025346,0)</f>
        <v>56</v>
      </c>
      <c r="V16" s="19">
        <f>ROUND('Test Results (RAW)'!V74*1.24859533025346,0)</f>
        <v>63</v>
      </c>
      <c r="W16" s="19">
        <f>ROUND('Test Results (RAW)'!W74*1.24859533025346,0)</f>
        <v>93</v>
      </c>
      <c r="X16" s="19">
        <f>ROUND('Test Results (RAW)'!X74*1.24859533025346,0)</f>
        <v>103</v>
      </c>
      <c r="Y16" s="19">
        <f>ROUND('Test Results (RAW)'!Y74*1.24859533025346,0)</f>
        <v>100</v>
      </c>
      <c r="Z16" s="19">
        <f>ROUND('Test Results (RAW)'!Z74*1.24859533025346,0)</f>
        <v>113</v>
      </c>
    </row>
    <row r="18" spans="1:26" s="22" customFormat="1" ht="15.75">
      <c r="A18" s="22" t="s">
        <v>90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11" customFormat="1" ht="12.75">
      <c r="A19" s="11" t="s">
        <v>4</v>
      </c>
      <c r="B19" s="13">
        <f>'Test Results (RAW)'!B90</f>
        <v>0.005185185185185185</v>
      </c>
      <c r="C19" s="13">
        <f>'Test Results (RAW)'!C90</f>
        <v>0.004837962962962963</v>
      </c>
      <c r="D19" s="13">
        <f>'Test Results (RAW)'!D90</f>
        <v>0.004791666666666667</v>
      </c>
      <c r="E19" s="13">
        <f>'Test Results (RAW)'!E90</f>
        <v>0.004652777777777777</v>
      </c>
      <c r="F19" s="13">
        <f>'Test Results (RAW)'!F90</f>
        <v>0.004502314814814815</v>
      </c>
      <c r="G19" s="13">
        <f>'Test Results (RAW)'!G90</f>
        <v>0.004675925925925926</v>
      </c>
      <c r="H19" s="13">
        <f>'Test Results (RAW)'!H90</f>
        <v>0.0043287037037037035</v>
      </c>
      <c r="I19" s="13">
        <f>'Test Results (RAW)'!I90</f>
        <v>0.0043287037037037035</v>
      </c>
      <c r="J19" s="13">
        <f>'Test Results (RAW)'!J90</f>
        <v>0.004236111111111111</v>
      </c>
      <c r="K19" s="13">
        <f>'Test Results (RAW)'!K90</f>
        <v>0.004976851851851852</v>
      </c>
      <c r="L19" s="13">
        <f>'Test Results (RAW)'!L90</f>
        <v>0.004884259259259259</v>
      </c>
      <c r="M19" s="13">
        <f>'Test Results (RAW)'!M90</f>
        <v>0.004768518518518518</v>
      </c>
      <c r="N19" s="13">
        <f>'Test Results (RAW)'!N90</f>
        <v>0.004791666666666667</v>
      </c>
      <c r="O19" s="13">
        <f>'Test Results (RAW)'!O90</f>
        <v>0.0051736111111111115</v>
      </c>
      <c r="P19" s="13">
        <f>'Test Results (RAW)'!P90</f>
        <v>0.0050578703703703706</v>
      </c>
      <c r="Q19" s="13">
        <f>'Test Results (RAW)'!Q90</f>
        <v>0.004861111111111111</v>
      </c>
      <c r="R19" s="13">
        <f>'Test Results (RAW)'!R90</f>
        <v>0.004513888888888889</v>
      </c>
      <c r="S19" s="13">
        <f>'Test Results (RAW)'!S90</f>
        <v>0.0044907407407407405</v>
      </c>
      <c r="T19" s="13">
        <f>'Test Results (RAW)'!T90</f>
        <v>0.0044444444444444444</v>
      </c>
      <c r="U19" s="13">
        <f>'Test Results (RAW)'!U90</f>
        <v>0.004108796296296297</v>
      </c>
      <c r="V19" s="13">
        <f>'Test Results (RAW)'!V90</f>
        <v>0.0037152777777777774</v>
      </c>
      <c r="W19" s="13">
        <f>'Test Results (RAW)'!W90</f>
        <v>0.005439814814814815</v>
      </c>
      <c r="X19" s="13">
        <f>'Test Results (RAW)'!X90</f>
        <v>0.0043287037037037035</v>
      </c>
      <c r="Y19" s="13">
        <f>'Test Results (RAW)'!Y90</f>
        <v>0.004722222222222222</v>
      </c>
      <c r="Z19" s="13">
        <f>'Test Results (RAW)'!Z90</f>
        <v>0.0045370370370370365</v>
      </c>
    </row>
    <row r="20" spans="1:26" s="11" customFormat="1" ht="12.75">
      <c r="A20" s="11" t="s">
        <v>5</v>
      </c>
      <c r="B20" s="13">
        <f>'Test Results (RAW)'!B92</f>
        <v>0.000636574074074074</v>
      </c>
      <c r="C20" s="13">
        <f>'Test Results (RAW)'!C92</f>
        <v>0.0005902777777777778</v>
      </c>
      <c r="D20" s="13">
        <f>'Test Results (RAW)'!D92</f>
        <v>0.0005902777777777778</v>
      </c>
      <c r="E20" s="13">
        <f>'Test Results (RAW)'!E92</f>
        <v>0.0005555555555555556</v>
      </c>
      <c r="F20" s="13">
        <f>'Test Results (RAW)'!F92</f>
        <v>0.0005555555555555556</v>
      </c>
      <c r="G20" s="13">
        <f>'Test Results (RAW)'!G92</f>
        <v>0.0004629629629629629</v>
      </c>
      <c r="H20" s="13">
        <f>'Test Results (RAW)'!H92</f>
        <v>0.0004166666666666667</v>
      </c>
      <c r="I20" s="13">
        <f>'Test Results (RAW)'!I92</f>
        <v>0.0004166666666666667</v>
      </c>
      <c r="J20" s="13">
        <f>'Test Results (RAW)'!J92</f>
        <v>0.0004166666666666667</v>
      </c>
      <c r="K20" s="13">
        <f>'Test Results (RAW)'!K92</f>
        <v>0.00034722222222222224</v>
      </c>
      <c r="L20" s="13">
        <f>'Test Results (RAW)'!L92</f>
        <v>0.00034722222222222224</v>
      </c>
      <c r="M20" s="13">
        <f>'Test Results (RAW)'!M92</f>
        <v>0.00034722222222222224</v>
      </c>
      <c r="N20" s="13">
        <f>'Test Results (RAW)'!N92</f>
        <v>0.00034722222222222224</v>
      </c>
      <c r="O20" s="13">
        <f>'Test Results (RAW)'!O92</f>
        <v>0.00035879629629629635</v>
      </c>
      <c r="P20" s="13">
        <f>'Test Results (RAW)'!P92</f>
        <v>0.00032407407407407406</v>
      </c>
      <c r="Q20" s="13">
        <f>'Test Results (RAW)'!Q92</f>
        <v>0.0003125</v>
      </c>
      <c r="R20" s="13">
        <f>'Test Results (RAW)'!R92</f>
        <v>0.0002777777777777778</v>
      </c>
      <c r="S20" s="13">
        <f>'Test Results (RAW)'!S92</f>
        <v>0.0002777777777777778</v>
      </c>
      <c r="T20" s="13">
        <f>'Test Results (RAW)'!T92</f>
        <v>0.0002662037037037037</v>
      </c>
      <c r="U20" s="13">
        <f>'Test Results (RAW)'!U92</f>
        <v>0.0005208333333333333</v>
      </c>
      <c r="V20" s="13">
        <f>'Test Results (RAW)'!V92</f>
        <v>0.00048611111111111104</v>
      </c>
      <c r="W20" s="13">
        <f>'Test Results (RAW)'!W92</f>
        <v>0.00030092592592592595</v>
      </c>
      <c r="X20" s="13">
        <f>'Test Results (RAW)'!X92</f>
        <v>0.0002893518518518519</v>
      </c>
      <c r="Y20" s="13">
        <f>'Test Results (RAW)'!Y92</f>
        <v>0.0002777777777777778</v>
      </c>
      <c r="Z20" s="13">
        <f>'Test Results (RAW)'!Z92</f>
        <v>0.00024305555555555552</v>
      </c>
    </row>
    <row r="21" spans="1:26" s="11" customFormat="1" ht="12.75">
      <c r="A21" s="11" t="s">
        <v>6</v>
      </c>
      <c r="B21" s="13">
        <f>'Test Results (RAW)'!B94</f>
        <v>0.009895833333333333</v>
      </c>
      <c r="C21" s="13">
        <f>'Test Results (RAW)'!C94</f>
        <v>0.009039351851851852</v>
      </c>
      <c r="D21" s="13">
        <f>'Test Results (RAW)'!D94</f>
        <v>0.008981481481481481</v>
      </c>
      <c r="E21" s="13">
        <f>'Test Results (RAW)'!E94</f>
        <v>0.008935185185185187</v>
      </c>
      <c r="F21" s="13">
        <f>'Test Results (RAW)'!F94</f>
        <v>0.008530092592592593</v>
      </c>
      <c r="G21" s="13">
        <f>'Test Results (RAW)'!G94</f>
        <v>0.010335648148148148</v>
      </c>
      <c r="H21" s="13">
        <f>'Test Results (RAW)'!H94</f>
        <v>0.010081018518518519</v>
      </c>
      <c r="I21" s="13">
        <f>'Test Results (RAW)'!I94</f>
        <v>0.009479166666666667</v>
      </c>
      <c r="J21" s="13">
        <f>'Test Results (RAW)'!J94</f>
        <v>0.009398148148148149</v>
      </c>
      <c r="K21" s="13">
        <f>'Test Results (RAW)'!K94</f>
        <v>0.01042824074074074</v>
      </c>
      <c r="L21" s="13">
        <f>'Test Results (RAW)'!L94</f>
        <v>0.010497685185185186</v>
      </c>
      <c r="M21" s="13">
        <f>'Test Results (RAW)'!M94</f>
        <v>0.010104166666666668</v>
      </c>
      <c r="N21" s="13">
        <f>'Test Results (RAW)'!N94</f>
        <v>0.010034722222222221</v>
      </c>
      <c r="O21" s="13">
        <f>'Test Results (RAW)'!O94</f>
        <v>0.010335648148148148</v>
      </c>
      <c r="P21" s="13">
        <f>'Test Results (RAW)'!P94</f>
        <v>0.00954861111111111</v>
      </c>
      <c r="Q21" s="13">
        <f>'Test Results (RAW)'!Q94</f>
        <v>0.009594907407407408</v>
      </c>
      <c r="R21" s="13">
        <f>'Test Results (RAW)'!R94</f>
        <v>0.008773148148148148</v>
      </c>
      <c r="S21" s="13">
        <f>'Test Results (RAW)'!S94</f>
        <v>0.00846064814814815</v>
      </c>
      <c r="T21" s="13">
        <f>'Test Results (RAW)'!T94</f>
        <v>0.008287037037037037</v>
      </c>
      <c r="U21" s="13">
        <f>'Test Results (RAW)'!U94</f>
        <v>0.00829861111111111</v>
      </c>
      <c r="V21" s="13">
        <f>'Test Results (RAW)'!V94</f>
        <v>0.007592592592592593</v>
      </c>
      <c r="W21" s="13">
        <f>'Test Results (RAW)'!W94</f>
        <v>0.009016203703703703</v>
      </c>
      <c r="X21" s="13">
        <f>'Test Results (RAW)'!X94</f>
        <v>0.007939814814814814</v>
      </c>
      <c r="Y21" s="13">
        <f>'Test Results (RAW)'!Y94</f>
        <v>0.00863425925925926</v>
      </c>
      <c r="Z21" s="13">
        <f>'Test Results (RAW)'!Z94</f>
        <v>0.007789351851851852</v>
      </c>
    </row>
    <row r="22" spans="1:26" s="11" customFormat="1" ht="12.75">
      <c r="A22" s="11" t="s">
        <v>63</v>
      </c>
      <c r="B22" s="13">
        <f>'Test Results (RAW)'!B96</f>
        <v>0.007430555555555555</v>
      </c>
      <c r="C22" s="13">
        <f>'Test Results (RAW)'!C96</f>
        <v>0.006608796296296297</v>
      </c>
      <c r="D22" s="13">
        <f>'Test Results (RAW)'!D96</f>
        <v>0.0066782407407407415</v>
      </c>
      <c r="E22" s="13">
        <f>'Test Results (RAW)'!E96</f>
        <v>0.00636574074074074</v>
      </c>
      <c r="F22" s="13">
        <f>'Test Results (RAW)'!F96</f>
        <v>0.006307870370370371</v>
      </c>
      <c r="G22" s="13">
        <f>'Test Results (RAW)'!G96</f>
        <v>0.0078125</v>
      </c>
      <c r="H22" s="13">
        <f>'Test Results (RAW)'!H96</f>
        <v>0.007534722222222221</v>
      </c>
      <c r="I22" s="13">
        <f>'Test Results (RAW)'!I96</f>
        <v>0.007025462962962963</v>
      </c>
      <c r="J22" s="13">
        <f>'Test Results (RAW)'!J96</f>
        <v>0.006967592592592592</v>
      </c>
      <c r="K22" s="13">
        <f>'Test Results (RAW)'!K96</f>
        <v>0.007870370370370371</v>
      </c>
      <c r="L22" s="13">
        <f>'Test Results (RAW)'!L96</f>
        <v>0.007858796296296296</v>
      </c>
      <c r="M22" s="13">
        <f>'Test Results (RAW)'!M96</f>
        <v>0.007511574074074074</v>
      </c>
      <c r="N22" s="13">
        <f>'Test Results (RAW)'!N96</f>
        <v>0.00755787037037037</v>
      </c>
      <c r="O22" s="13">
        <f>'Test Results (RAW)'!O96</f>
        <v>0.007881944444444443</v>
      </c>
      <c r="P22" s="13">
        <f>'Test Results (RAW)'!P96</f>
        <v>0.007071759259259259</v>
      </c>
      <c r="Q22" s="13">
        <f>'Test Results (RAW)'!Q96</f>
        <v>0.007025462962962963</v>
      </c>
      <c r="R22" s="13">
        <f>'Test Results (RAW)'!R96</f>
        <v>0.006493055555555555</v>
      </c>
      <c r="S22" s="13">
        <f>'Test Results (RAW)'!S96</f>
        <v>0.006145833333333333</v>
      </c>
      <c r="T22" s="13">
        <f>'Test Results (RAW)'!T96</f>
        <v>0.006006944444444444</v>
      </c>
      <c r="U22" s="13">
        <f>'Test Results (RAW)'!U96</f>
        <v>0.0061342592592592594</v>
      </c>
      <c r="V22" s="13">
        <f>'Test Results (RAW)'!V96</f>
        <v>0.005671296296296296</v>
      </c>
      <c r="W22" s="13">
        <f>'Test Results (RAW)'!W96</f>
        <v>0.006921296296296297</v>
      </c>
      <c r="X22" s="13">
        <f>'Test Results (RAW)'!X96</f>
        <v>0.006666666666666667</v>
      </c>
      <c r="Y22" s="13">
        <f>'Test Results (RAW)'!Y96</f>
        <v>0.006458333333333333</v>
      </c>
      <c r="Z22" s="13">
        <f>'Test Results (RAW)'!Z96</f>
        <v>0.00568287037037037</v>
      </c>
    </row>
    <row r="23" spans="1:26" s="11" customFormat="1" ht="12.75">
      <c r="A23" s="11" t="s">
        <v>3</v>
      </c>
      <c r="B23" s="14">
        <f>'Test Results (RAW)'!B107</f>
        <v>0.008055555555555555</v>
      </c>
      <c r="C23" s="14">
        <f>'Test Results (RAW)'!C107</f>
        <v>0.007590215826730478</v>
      </c>
      <c r="D23" s="14">
        <f>'Test Results (RAW)'!D107</f>
        <v>0.007523148148148148</v>
      </c>
      <c r="E23" s="14">
        <f>'Test Results (RAW)'!E107</f>
        <v>0.007129854516439355</v>
      </c>
      <c r="F23" s="14">
        <f>'Test Results (RAW)'!F107</f>
        <v>0.007094907407407407</v>
      </c>
      <c r="G23" s="14">
        <f>'Test Results (RAW)'!G107</f>
        <v>0.007094907407407407</v>
      </c>
      <c r="H23" s="14">
        <f>'Test Results (RAW)'!H107</f>
        <v>0.006435185185185186</v>
      </c>
      <c r="I23" s="14">
        <f>'Test Results (RAW)'!I107</f>
        <v>0.006527777777777778</v>
      </c>
      <c r="J23" s="14">
        <f>'Test Results (RAW)'!J107</f>
        <v>0.00633101851851852</v>
      </c>
      <c r="K23" s="14">
        <f>'Test Results (RAW)'!K107</f>
        <v>0.0062499999999999995</v>
      </c>
      <c r="L23" s="14">
        <f>'Test Results (RAW)'!L107</f>
        <v>0.006122685185185185</v>
      </c>
      <c r="M23" s="14">
        <f>'Test Results (RAW)'!M107</f>
        <v>0.006180555555555556</v>
      </c>
      <c r="N23" s="14">
        <f>'Test Results (RAW)'!N107</f>
        <v>0.006122685185185185</v>
      </c>
      <c r="O23" s="14">
        <f>'Test Results (RAW)'!O107</f>
        <v>0.006377314814814815</v>
      </c>
      <c r="P23" s="14">
        <f>'Test Results (RAW)'!P107</f>
        <v>0.005775955739491604</v>
      </c>
      <c r="Q23" s="14">
        <f>'Test Results (RAW)'!Q107</f>
        <v>0.0056891620246513255</v>
      </c>
      <c r="R23" s="14">
        <f>'Test Results (RAW)'!R107</f>
        <v>0.005069444444444444</v>
      </c>
      <c r="S23" s="14">
        <f>'Test Results (RAW)'!S107</f>
        <v>0.005210111988712794</v>
      </c>
      <c r="T23" s="14">
        <f>'Test Results (RAW)'!T107</f>
        <v>0.004806233192314668</v>
      </c>
      <c r="U23" s="14">
        <f>'Test Results (RAW)'!U107</f>
        <v>0.0076157407407407415</v>
      </c>
      <c r="V23" s="14">
        <f>'Test Results (RAW)'!V107</f>
        <v>0.006828703703703704</v>
      </c>
      <c r="W23" s="14">
        <f>'Test Results (RAW)'!W107</f>
        <v>0.0060648148148148145</v>
      </c>
      <c r="X23" s="14">
        <f>'Test Results (RAW)'!X107</f>
        <v>0.005358796296296296</v>
      </c>
      <c r="Y23" s="14">
        <f>'Test Results (RAW)'!Y107</f>
        <v>0.0056332227976095325</v>
      </c>
      <c r="Z23" s="14">
        <f>'Test Results (RAW)'!Z107</f>
        <v>0.005008101909478477</v>
      </c>
    </row>
    <row r="24" spans="1:26" s="8" customFormat="1" ht="15.75">
      <c r="A24" s="27" t="s">
        <v>92</v>
      </c>
      <c r="B24" s="26">
        <f>ROUND(GEOMEAN(1/B19,1/B20,1/B21,1/B22,1/B23)*0.333418181050854,0)</f>
        <v>73</v>
      </c>
      <c r="C24" s="26">
        <f>ROUND(GEOMEAN(1/C19,1/C20,1/C21,1/C22,1/C23)*0.333418181050854,0)</f>
        <v>80</v>
      </c>
      <c r="D24" s="26">
        <f>ROUND(GEOMEAN(1/D19,1/D20,1/D21,1/D22,1/D23)*0.333418181050854,0)</f>
        <v>80</v>
      </c>
      <c r="E24" s="26">
        <f>ROUND(GEOMEAN(1/E19,1/E20,1/E21,1/E22,1/E23)*0.333418181050854,0)</f>
        <v>83</v>
      </c>
      <c r="F24" s="26">
        <f>ROUND(GEOMEAN(1/F19,1/F20,1/F21,1/F22,1/F23)*0.333418181050854,0)</f>
        <v>85</v>
      </c>
      <c r="G24" s="26">
        <f>ROUND(GEOMEAN(1/G19,1/G20,1/G21,1/G22,1/G23)*0.333418181050854,0)</f>
        <v>80</v>
      </c>
      <c r="H24" s="26">
        <f>ROUND(GEOMEAN(1/H19,1/H20,1/H21,1/H22,1/H23)*0.333418181050854,0)</f>
        <v>86</v>
      </c>
      <c r="I24" s="26">
        <f>ROUND(GEOMEAN(1/I19,1/I20,1/I21,1/I22,1/I23)*0.333418181050854,0)</f>
        <v>88</v>
      </c>
      <c r="J24" s="26">
        <f>ROUND(GEOMEAN(1/J19,1/J20,1/J21,1/J22,1/J23)*0.333418181050854,0)</f>
        <v>89</v>
      </c>
      <c r="K24" s="26">
        <f>ROUND(GEOMEAN(1/K19,1/K20,1/K21,1/K22,1/K23)*0.333418181050854,0)</f>
        <v>86</v>
      </c>
      <c r="L24" s="26">
        <f>ROUND(GEOMEAN(1/L19,1/L20,1/L21,1/L22,1/L23)*0.333418181050854,0)</f>
        <v>86</v>
      </c>
      <c r="M24" s="26">
        <f>ROUND(GEOMEAN(1/M19,1/M20,1/M21,1/M22,1/M23)*0.333418181050854,0)</f>
        <v>88</v>
      </c>
      <c r="N24" s="26">
        <f>ROUND(GEOMEAN(1/N19,1/N20,1/N21,1/N22,1/N23)*0.333418181050854,0)</f>
        <v>88</v>
      </c>
      <c r="O24" s="26">
        <f>ROUND(GEOMEAN(1/O19,1/O20,1/O21,1/O22,1/O23)*0.333418181050854,0)</f>
        <v>84</v>
      </c>
      <c r="P24" s="26">
        <f>ROUND(GEOMEAN(1/P19,1/P20,1/P21,1/P22,1/P23)*0.333418181050854,0)</f>
        <v>92</v>
      </c>
      <c r="Q24" s="26">
        <f>ROUND(GEOMEAN(1/Q19,1/Q20,1/Q21,1/Q22,1/Q23)*0.333418181050854,0)</f>
        <v>93</v>
      </c>
      <c r="R24" s="26">
        <f>ROUND(GEOMEAN(1/R19,1/R20,1/R21,1/R22,1/R23)*0.333418181050854,0)</f>
        <v>103</v>
      </c>
      <c r="S24" s="26">
        <f>ROUND(GEOMEAN(1/S19,1/S20,1/S21,1/S22,1/S23)*0.333418181050854,0)</f>
        <v>104</v>
      </c>
      <c r="T24" s="26">
        <f>ROUND(GEOMEAN(1/T19,1/T20,1/T21,1/T22,1/T23)*0.333418181050854,0)</f>
        <v>108</v>
      </c>
      <c r="U24" s="26">
        <f>ROUND(GEOMEAN(1/U19,1/U20,1/U21,1/U22,1/U23)*0.333418181050854,0)</f>
        <v>87</v>
      </c>
      <c r="V24" s="26">
        <f>ROUND(GEOMEAN(1/V19,1/V20,1/V21,1/V22,1/V23)*0.333418181050854,0)</f>
        <v>95</v>
      </c>
      <c r="W24" s="26">
        <f>ROUND(GEOMEAN(1/W19,1/W20,1/W21,1/W22,1/W23)*0.333418181050854,0)</f>
        <v>92</v>
      </c>
      <c r="X24" s="26">
        <f>ROUND(GEOMEAN(1/X19,1/X20,1/X21,1/X22,1/X23)*0.333418181050854,0)</f>
        <v>103</v>
      </c>
      <c r="Y24" s="26">
        <f>ROUND(GEOMEAN(1/Y19,1/Y20,1/Y21,1/Y22,1/Y23)*0.333418181050854,0)</f>
        <v>100</v>
      </c>
      <c r="Z24" s="26">
        <f>ROUND(GEOMEAN(1/Z19,1/Z20,1/Z21,1/Z22,1/Z23)*0.333418181050854,0)</f>
        <v>111</v>
      </c>
    </row>
    <row r="26" spans="1:26" s="22" customFormat="1" ht="15.75">
      <c r="A26" s="22" t="s">
        <v>103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s="3" customFormat="1" ht="12.75">
      <c r="A27" s="3" t="s">
        <v>0</v>
      </c>
      <c r="B27" s="17">
        <f>'Test Results (RAW)'!B76</f>
        <v>0.1336</v>
      </c>
      <c r="C27" s="17">
        <f>'Test Results (RAW)'!C76</f>
        <v>0.1345</v>
      </c>
      <c r="D27" s="17">
        <f>'Test Results (RAW)'!D76</f>
        <v>0.1742</v>
      </c>
      <c r="E27" s="17">
        <f>'Test Results (RAW)'!E76</f>
        <v>0.1819</v>
      </c>
      <c r="F27" s="17">
        <f>'Test Results (RAW)'!F76</f>
        <v>0.1813</v>
      </c>
      <c r="G27" s="17">
        <f>'Test Results (RAW)'!G76</f>
        <v>0.142</v>
      </c>
      <c r="H27" s="17">
        <f>'Test Results (RAW)'!H76</f>
        <v>0.1512</v>
      </c>
      <c r="I27" s="17">
        <f>'Test Results (RAW)'!I76</f>
        <v>0.1533</v>
      </c>
      <c r="J27" s="17">
        <f>'Test Results (RAW)'!J76</f>
        <v>0.1567</v>
      </c>
      <c r="K27" s="17">
        <f>'Test Results (RAW)'!K76</f>
        <v>0.1372</v>
      </c>
      <c r="L27" s="17">
        <f>'Test Results (RAW)'!L76</f>
        <v>0.1386</v>
      </c>
      <c r="M27" s="17">
        <f>'Test Results (RAW)'!M76</f>
        <v>0.1369</v>
      </c>
      <c r="N27" s="17">
        <f>'Test Results (RAW)'!N76</f>
        <v>0.1387</v>
      </c>
      <c r="O27" s="17">
        <f>'Test Results (RAW)'!O76</f>
        <v>0.1409</v>
      </c>
      <c r="P27" s="17">
        <f>'Test Results (RAW)'!P76</f>
        <v>0.1547</v>
      </c>
      <c r="Q27" s="17">
        <f>'Test Results (RAW)'!Q76</f>
        <v>0.1565</v>
      </c>
      <c r="R27" s="17">
        <f>'Test Results (RAW)'!R76</f>
        <v>0.1677</v>
      </c>
      <c r="S27" s="17">
        <f>'Test Results (RAW)'!S76</f>
        <v>0.1666</v>
      </c>
      <c r="T27" s="17">
        <f>'Test Results (RAW)'!T76</f>
        <v>0.1739</v>
      </c>
      <c r="U27" s="17">
        <f>'Test Results (RAW)'!U76</f>
        <v>0.1428</v>
      </c>
      <c r="V27" s="17">
        <f>'Test Results (RAW)'!V76</f>
        <v>0.1641</v>
      </c>
      <c r="W27" s="17">
        <f>'Test Results (RAW)'!W76</f>
        <v>0.1405</v>
      </c>
      <c r="X27" s="17">
        <f>'Test Results (RAW)'!X76</f>
        <v>0.1562</v>
      </c>
      <c r="Y27" s="17">
        <f>'Test Results (RAW)'!Y76</f>
        <v>0.1516</v>
      </c>
      <c r="Z27" s="17">
        <f>'Test Results (RAW)'!Z76</f>
        <v>0.1785</v>
      </c>
    </row>
    <row r="28" spans="1:26" s="3" customFormat="1" ht="12.75">
      <c r="A28" s="3" t="s">
        <v>2</v>
      </c>
      <c r="B28" s="17">
        <f>'Test Results (RAW)'!B81</f>
        <v>2.1638</v>
      </c>
      <c r="C28" s="17">
        <f>'Test Results (RAW)'!C81</f>
        <v>2.1523</v>
      </c>
      <c r="D28" s="17">
        <f>'Test Results (RAW)'!D81</f>
        <v>2.405</v>
      </c>
      <c r="E28" s="17">
        <f>'Test Results (RAW)'!E81</f>
        <v>2.5425</v>
      </c>
      <c r="F28" s="17">
        <f>'Test Results (RAW)'!F81</f>
        <v>2.5783</v>
      </c>
      <c r="G28" s="17">
        <f>'Test Results (RAW)'!G81</f>
        <v>2.2145</v>
      </c>
      <c r="H28" s="17">
        <f>'Test Results (RAW)'!H81</f>
        <v>2.3894</v>
      </c>
      <c r="I28" s="17">
        <f>'Test Results (RAW)'!I81</f>
        <v>2.3644</v>
      </c>
      <c r="J28" s="17">
        <f>'Test Results (RAW)'!J81</f>
        <v>2.4607</v>
      </c>
      <c r="K28" s="17">
        <f>'Test Results (RAW)'!K81</f>
        <v>2.251</v>
      </c>
      <c r="L28" s="17">
        <f>'Test Results (RAW)'!L81</f>
        <v>2.2701</v>
      </c>
      <c r="M28" s="17">
        <f>'Test Results (RAW)'!M81</f>
        <v>2.2457</v>
      </c>
      <c r="N28" s="17">
        <f>'Test Results (RAW)'!N81</f>
        <v>2.2717</v>
      </c>
      <c r="O28" s="17">
        <f>'Test Results (RAW)'!O81</f>
        <v>2.2465</v>
      </c>
      <c r="P28" s="17">
        <f>'Test Results (RAW)'!P81</f>
        <v>2.4373</v>
      </c>
      <c r="Q28" s="17">
        <f>'Test Results (RAW)'!Q81</f>
        <v>2.5042</v>
      </c>
      <c r="R28" s="17">
        <f>'Test Results (RAW)'!R81</f>
        <v>2.7525</v>
      </c>
      <c r="S28" s="17">
        <f>'Test Results (RAW)'!S81</f>
        <v>2.7479</v>
      </c>
      <c r="T28" s="17">
        <f>'Test Results (RAW)'!T81</f>
        <v>2.8209</v>
      </c>
      <c r="U28" s="17">
        <f>'Test Results (RAW)'!U81</f>
        <v>2.0266</v>
      </c>
      <c r="V28" s="17">
        <f>'Test Results (RAW)'!V81</f>
        <v>2.3935</v>
      </c>
      <c r="W28" s="17">
        <f>'Test Results (RAW)'!W81</f>
        <v>2.1113</v>
      </c>
      <c r="X28" s="17">
        <f>'Test Results (RAW)'!X81</f>
        <v>2.3275</v>
      </c>
      <c r="Y28" s="17">
        <f>'Test Results (RAW)'!Y81</f>
        <v>2.3357</v>
      </c>
      <c r="Z28" s="17">
        <f>'Test Results (RAW)'!Z81</f>
        <v>2.7156</v>
      </c>
    </row>
    <row r="29" spans="1:26" s="11" customFormat="1" ht="12.75">
      <c r="A29" s="11" t="s">
        <v>1</v>
      </c>
      <c r="B29" s="18">
        <f>'Test Results (RAW)'!B88</f>
        <v>0.070674</v>
      </c>
      <c r="C29" s="18">
        <f>'Test Results (RAW)'!C88</f>
        <v>0.068345</v>
      </c>
      <c r="D29" s="18">
        <f>'Test Results (RAW)'!D88</f>
        <v>0.064876</v>
      </c>
      <c r="E29" s="18">
        <f>'Test Results (RAW)'!E88</f>
        <v>0.062509</v>
      </c>
      <c r="F29" s="18">
        <f>'Test Results (RAW)'!F88</f>
        <v>0.060095</v>
      </c>
      <c r="G29" s="18">
        <f>'Test Results (RAW)'!G88</f>
        <v>0.06479</v>
      </c>
      <c r="H29" s="18">
        <f>'Test Results (RAW)'!H88</f>
        <v>0.059289</v>
      </c>
      <c r="I29" s="18">
        <f>'Test Results (RAW)'!I88</f>
        <v>0.059244</v>
      </c>
      <c r="J29" s="18">
        <f>'Test Results (RAW)'!J88</f>
        <v>0.058445</v>
      </c>
      <c r="K29" s="18">
        <f>'Test Results (RAW)'!K88</f>
        <v>0.058652</v>
      </c>
      <c r="L29" s="18">
        <f>'Test Results (RAW)'!L88</f>
        <v>0.057249</v>
      </c>
      <c r="M29" s="18">
        <f>'Test Results (RAW)'!M88</f>
        <v>0.058799</v>
      </c>
      <c r="N29" s="18">
        <f>'Test Results (RAW)'!N88</f>
        <v>0.057555</v>
      </c>
      <c r="O29" s="18">
        <f>'Test Results (RAW)'!O88</f>
        <v>0.06064</v>
      </c>
      <c r="P29" s="18">
        <f>'Test Results (RAW)'!P88</f>
        <v>0.054016</v>
      </c>
      <c r="Q29" s="18">
        <f>'Test Results (RAW)'!Q88</f>
        <v>0.053882</v>
      </c>
      <c r="R29" s="18">
        <f>'Test Results (RAW)'!R88</f>
        <v>0.050114</v>
      </c>
      <c r="S29" s="18">
        <f>'Test Results (RAW)'!S88</f>
        <v>0.049078</v>
      </c>
      <c r="T29" s="18">
        <f>'Test Results (RAW)'!T88</f>
        <v>0.04735</v>
      </c>
      <c r="U29" s="18">
        <f>'Test Results (RAW)'!U88</f>
        <v>0.071391</v>
      </c>
      <c r="V29" s="18">
        <f>'Test Results (RAW)'!V88</f>
        <v>0.060698</v>
      </c>
      <c r="W29" s="18">
        <f>'Test Results (RAW)'!W88</f>
        <v>0.05837</v>
      </c>
      <c r="X29" s="18">
        <f>'Test Results (RAW)'!X88</f>
        <v>0.05323</v>
      </c>
      <c r="Y29" s="18">
        <f>'Test Results (RAW)'!Y88</f>
        <v>0.054585</v>
      </c>
      <c r="Z29" s="18">
        <f>'Test Results (RAW)'!Z88</f>
        <v>0.048473</v>
      </c>
    </row>
    <row r="30" spans="1:26" s="8" customFormat="1" ht="15.75">
      <c r="A30" s="27" t="s">
        <v>92</v>
      </c>
      <c r="B30" s="19">
        <f>ROUND(GEOMEAN(B27,B28,1/B29)*53.6190379586531,0)</f>
        <v>86</v>
      </c>
      <c r="C30" s="19">
        <f>ROUND(GEOMEAN(C27,C28,1/C29)*53.6190379586531,0)</f>
        <v>87</v>
      </c>
      <c r="D30" s="19">
        <f>ROUND(GEOMEAN(D27,D28,1/D29)*53.6190379586531,0)</f>
        <v>100</v>
      </c>
      <c r="E30" s="19">
        <f>ROUND(GEOMEAN(E27,E28,1/E29)*53.6190379586531,0)</f>
        <v>104</v>
      </c>
      <c r="F30" s="19">
        <f>ROUND(GEOMEAN(F27,F28,1/F29)*53.6190379586531,0)</f>
        <v>106</v>
      </c>
      <c r="G30" s="19">
        <f>ROUND(GEOMEAN(G27,G28,1/G29)*53.6190379586531,0)</f>
        <v>91</v>
      </c>
      <c r="H30" s="19">
        <f>ROUND(GEOMEAN(H27,H28,1/H29)*53.6190379586531,0)</f>
        <v>98</v>
      </c>
      <c r="I30" s="19">
        <f>ROUND(GEOMEAN(I27,I28,1/I29)*53.6190379586531,0)</f>
        <v>98</v>
      </c>
      <c r="J30" s="19">
        <f>ROUND(GEOMEAN(J27,J28,1/J29)*53.6190379586531,0)</f>
        <v>101</v>
      </c>
      <c r="K30" s="19">
        <f>ROUND(GEOMEAN(K27,K28,1/K29)*53.6190379586531,0)</f>
        <v>93</v>
      </c>
      <c r="L30" s="19">
        <f>ROUND(GEOMEAN(L27,L28,1/L29)*53.6190379586531,0)</f>
        <v>95</v>
      </c>
      <c r="M30" s="19">
        <f>ROUND(GEOMEAN(M27,M28,1/M29)*53.6190379586531,0)</f>
        <v>93</v>
      </c>
      <c r="N30" s="19">
        <f>ROUND(GEOMEAN(N27,N28,1/N29)*53.6190379586531,0)</f>
        <v>95</v>
      </c>
      <c r="O30" s="19">
        <f>ROUND(GEOMEAN(O27,O28,1/O29)*53.6190379586531,0)</f>
        <v>93</v>
      </c>
      <c r="P30" s="19">
        <f>ROUND(GEOMEAN(P27,P28,1/P29)*53.6190379586531,0)</f>
        <v>102</v>
      </c>
      <c r="Q30" s="19">
        <f>ROUND(GEOMEAN(Q27,Q28,1/Q29)*53.6190379586531,0)</f>
        <v>104</v>
      </c>
      <c r="R30" s="19">
        <f>ROUND(GEOMEAN(R27,R28,1/R29)*53.6190379586531,0)</f>
        <v>112</v>
      </c>
      <c r="S30" s="19">
        <f>ROUND(GEOMEAN(S27,S28,1/S29)*53.6190379586531,0)</f>
        <v>113</v>
      </c>
      <c r="T30" s="19">
        <f>ROUND(GEOMEAN(T27,T28,1/T29)*53.6190379586531,0)</f>
        <v>117</v>
      </c>
      <c r="U30" s="19">
        <f>ROUND(GEOMEAN(U27,U28,1/U29)*53.6190379586531,0)</f>
        <v>85</v>
      </c>
      <c r="V30" s="19">
        <f>ROUND(GEOMEAN(V27,V28,1/V29)*53.6190379586531,0)</f>
        <v>100</v>
      </c>
      <c r="W30" s="19">
        <f>ROUND(GEOMEAN(W27,W28,1/W29)*53.6190379586531,0)</f>
        <v>92</v>
      </c>
      <c r="X30" s="19">
        <f>ROUND(GEOMEAN(X27,X28,1/X29)*53.6190379586531,0)</f>
        <v>102</v>
      </c>
      <c r="Y30" s="19">
        <f>ROUND(GEOMEAN(Y27,Y28,1/Y29)*53.6190379586531,0)</f>
        <v>100</v>
      </c>
      <c r="Z30" s="19">
        <f>ROUND(GEOMEAN(Z27,Z28,1/Z29)*53.6190379586531,0)</f>
        <v>116</v>
      </c>
    </row>
    <row r="32" spans="1:26" s="22" customFormat="1" ht="15.75">
      <c r="A32" s="22" t="s">
        <v>99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s="11" customFormat="1" ht="12.75">
      <c r="A33" s="11" t="s">
        <v>35</v>
      </c>
      <c r="B33" s="13">
        <f>'Test Results (RAW)'!B29</f>
        <v>0.0038541666666666668</v>
      </c>
      <c r="C33" s="13">
        <f>'Test Results (RAW)'!C29</f>
        <v>0.003958333333333334</v>
      </c>
      <c r="D33" s="13">
        <f>'Test Results (RAW)'!D29</f>
        <v>0.0038425925925925923</v>
      </c>
      <c r="E33" s="13">
        <f>'Test Results (RAW)'!E29</f>
        <v>0.003263888888888889</v>
      </c>
      <c r="F33" s="13">
        <f>'Test Results (RAW)'!F29</f>
        <v>0.003263888888888889</v>
      </c>
      <c r="G33" s="13">
        <f>'Test Results (RAW)'!G29</f>
        <v>0.0036805555555555554</v>
      </c>
      <c r="H33" s="13">
        <f>'Test Results (RAW)'!H29</f>
        <v>0.003425925925925926</v>
      </c>
      <c r="I33" s="13">
        <f>'Test Results (RAW)'!I29</f>
        <v>0.00337962962962963</v>
      </c>
      <c r="J33" s="13">
        <f>'Test Results (RAW)'!J29</f>
        <v>0.003356481481481481</v>
      </c>
      <c r="K33" s="13">
        <f>'Test Results (RAW)'!K29</f>
        <v>0.004120370370370371</v>
      </c>
      <c r="L33" s="13">
        <f>'Test Results (RAW)'!L29</f>
        <v>0.0037731481481481483</v>
      </c>
      <c r="M33" s="13">
        <f>'Test Results (RAW)'!M29</f>
        <v>0.0036689814814814814</v>
      </c>
      <c r="N33" s="13">
        <f>'Test Results (RAW)'!N29</f>
        <v>0.003599537037037037</v>
      </c>
      <c r="O33" s="13">
        <f>'Test Results (RAW)'!O29</f>
        <v>0.0037268518518518514</v>
      </c>
      <c r="P33" s="13">
        <f>'Test Results (RAW)'!P29</f>
        <v>0.003344907407407407</v>
      </c>
      <c r="Q33" s="13">
        <f>'Test Results (RAW)'!Q29</f>
        <v>0.003298611111111111</v>
      </c>
      <c r="R33" s="13">
        <f>'Test Results (RAW)'!R29</f>
        <v>0.0030555555555555557</v>
      </c>
      <c r="S33" s="13">
        <f>'Test Results (RAW)'!S29</f>
        <v>0.003101851851851852</v>
      </c>
      <c r="T33" s="13">
        <f>'Test Results (RAW)'!T29</f>
        <v>0.003009259259259259</v>
      </c>
      <c r="U33" s="13">
        <f>'Test Results (RAW)'!U29</f>
        <v>0.00431712962962963</v>
      </c>
      <c r="V33" s="13">
        <f>'Test Results (RAW)'!V29</f>
        <v>0.0035185185185185185</v>
      </c>
      <c r="W33" s="13">
        <f>'Test Results (RAW)'!W29</f>
        <v>0.003969907407407407</v>
      </c>
      <c r="X33" s="13">
        <f>'Test Results (RAW)'!X29</f>
        <v>0.003587962962962963</v>
      </c>
      <c r="Y33" s="13">
        <f>'Test Results (RAW)'!Y29</f>
        <v>0.0035532407407407405</v>
      </c>
      <c r="Z33" s="13">
        <f>'Test Results (RAW)'!Z29</f>
        <v>0.0029861111111111113</v>
      </c>
    </row>
    <row r="34" spans="1:26" s="11" customFormat="1" ht="12.75">
      <c r="A34" s="11" t="s">
        <v>36</v>
      </c>
      <c r="B34" s="13">
        <f>'Test Results (RAW)'!B31</f>
        <v>0.0016203703703703703</v>
      </c>
      <c r="C34" s="13">
        <f>'Test Results (RAW)'!C31</f>
        <v>0.0016666666666666668</v>
      </c>
      <c r="D34" s="13">
        <f>'Test Results (RAW)'!D31</f>
        <v>0.0016203703703703703</v>
      </c>
      <c r="E34" s="13">
        <f>'Test Results (RAW)'!E31</f>
        <v>0.0013310185185185185</v>
      </c>
      <c r="F34" s="13">
        <f>'Test Results (RAW)'!F31</f>
        <v>0.0013310185185185185</v>
      </c>
      <c r="G34" s="13">
        <f>'Test Results (RAW)'!G31</f>
        <v>0.0014351851851851854</v>
      </c>
      <c r="H34" s="13">
        <f>'Test Results (RAW)'!H31</f>
        <v>0.001365740740740741</v>
      </c>
      <c r="I34" s="13">
        <f>'Test Results (RAW)'!I31</f>
        <v>0.0013425925925925925</v>
      </c>
      <c r="J34" s="13">
        <f>'Test Results (RAW)'!J31</f>
        <v>0.0013310185185185185</v>
      </c>
      <c r="K34" s="13">
        <f>'Test Results (RAW)'!K31</f>
        <v>0.0015393518518518519</v>
      </c>
      <c r="L34" s="13">
        <f>'Test Results (RAW)'!L31</f>
        <v>0.0014699074074074074</v>
      </c>
      <c r="M34" s="13">
        <f>'Test Results (RAW)'!M31</f>
        <v>0.001423611111111111</v>
      </c>
      <c r="N34" s="13">
        <f>'Test Results (RAW)'!N31</f>
        <v>0.001400462962962963</v>
      </c>
      <c r="O34" s="13">
        <f>'Test Results (RAW)'!O31</f>
        <v>0.001423611111111111</v>
      </c>
      <c r="P34" s="13">
        <f>'Test Results (RAW)'!P31</f>
        <v>0.0013078703703703705</v>
      </c>
      <c r="Q34" s="13">
        <f>'Test Results (RAW)'!Q31</f>
        <v>0.0012731481481481483</v>
      </c>
      <c r="R34" s="13">
        <f>'Test Results (RAW)'!R31</f>
        <v>0.0011921296296296296</v>
      </c>
      <c r="S34" s="13">
        <f>'Test Results (RAW)'!S31</f>
        <v>0.0012268518518518518</v>
      </c>
      <c r="T34" s="13">
        <f>'Test Results (RAW)'!T31</f>
        <v>0.0011805555555555556</v>
      </c>
      <c r="U34" s="13">
        <f>'Test Results (RAW)'!U31</f>
        <v>0.0016319444444444445</v>
      </c>
      <c r="V34" s="13">
        <f>'Test Results (RAW)'!V31</f>
        <v>0.0012962962962962963</v>
      </c>
      <c r="W34" s="13">
        <f>'Test Results (RAW)'!W31</f>
        <v>0.001412037037037037</v>
      </c>
      <c r="X34" s="13">
        <f>'Test Results (RAW)'!X31</f>
        <v>0.0012962962962962963</v>
      </c>
      <c r="Y34" s="13">
        <f>'Test Results (RAW)'!Y31</f>
        <v>0.0012847222222222223</v>
      </c>
      <c r="Z34" s="13">
        <f>'Test Results (RAW)'!Z31</f>
        <v>0.0010648148148148147</v>
      </c>
    </row>
    <row r="35" spans="1:26" s="8" customFormat="1" ht="15.75">
      <c r="A35" s="27" t="s">
        <v>92</v>
      </c>
      <c r="B35" s="26">
        <f>ROUND(GEOMEAN(1/B33,1/B34)*0.21365690582181,0)</f>
        <v>85</v>
      </c>
      <c r="C35" s="26">
        <f>ROUND(GEOMEAN(1/C33,1/C34)*0.21365690582181,0)</f>
        <v>83</v>
      </c>
      <c r="D35" s="26">
        <f>ROUND(GEOMEAN(1/D33,1/D34)*0.21365690582181,0)</f>
        <v>86</v>
      </c>
      <c r="E35" s="26">
        <f>ROUND(GEOMEAN(1/E33,1/E34)*0.21365690582181,0)</f>
        <v>103</v>
      </c>
      <c r="F35" s="26">
        <f>ROUND(GEOMEAN(1/F33,1/F34)*0.21365690582181,0)</f>
        <v>103</v>
      </c>
      <c r="G35" s="26">
        <f>ROUND(GEOMEAN(1/G33,1/G34)*0.21365690582181,0)</f>
        <v>93</v>
      </c>
      <c r="H35" s="26">
        <f>ROUND(GEOMEAN(1/H33,1/H34)*0.21365690582181,0)</f>
        <v>99</v>
      </c>
      <c r="I35" s="26">
        <f>ROUND(GEOMEAN(1/I33,1/I34)*0.21365690582181,0)</f>
        <v>100</v>
      </c>
      <c r="J35" s="26">
        <f>ROUND(GEOMEAN(1/J33,1/J34)*0.21365690582181,0)</f>
        <v>101</v>
      </c>
      <c r="K35" s="26">
        <f>ROUND(GEOMEAN(1/K33,1/K34)*0.21365690582181,0)</f>
        <v>85</v>
      </c>
      <c r="L35" s="26">
        <f>ROUND(GEOMEAN(1/L33,1/L34)*0.21365690582181,0)</f>
        <v>91</v>
      </c>
      <c r="M35" s="26">
        <f>ROUND(GEOMEAN(1/M33,1/M34)*0.21365690582181,0)</f>
        <v>93</v>
      </c>
      <c r="N35" s="26">
        <f>ROUND(GEOMEAN(1/N33,1/N34)*0.21365690582181,0)</f>
        <v>95</v>
      </c>
      <c r="O35" s="26">
        <f>ROUND(GEOMEAN(1/O33,1/O34)*0.21365690582181,0)</f>
        <v>93</v>
      </c>
      <c r="P35" s="26">
        <f>ROUND(GEOMEAN(1/P33,1/P34)*0.21365690582181,0)</f>
        <v>102</v>
      </c>
      <c r="Q35" s="26">
        <f>ROUND(GEOMEAN(1/Q33,1/Q34)*0.21365690582181,0)</f>
        <v>104</v>
      </c>
      <c r="R35" s="26">
        <f>ROUND(GEOMEAN(1/R33,1/R34)*0.21365690582181,0)</f>
        <v>112</v>
      </c>
      <c r="S35" s="26">
        <f>ROUND(GEOMEAN(1/S33,1/S34)*0.21365690582181,0)</f>
        <v>110</v>
      </c>
      <c r="T35" s="26">
        <f>ROUND(GEOMEAN(1/T33,1/T34)*0.21365690582181,0)</f>
        <v>113</v>
      </c>
      <c r="U35" s="26">
        <f>ROUND(GEOMEAN(1/U33,1/U34)*0.21365690582181,0)</f>
        <v>80</v>
      </c>
      <c r="V35" s="26">
        <f>ROUND(GEOMEAN(1/V33,1/V34)*0.21365690582181,0)</f>
        <v>100</v>
      </c>
      <c r="W35" s="26">
        <f>ROUND(GEOMEAN(1/W33,1/W34)*0.21365690582181,0)</f>
        <v>90</v>
      </c>
      <c r="X35" s="26">
        <f>ROUND(GEOMEAN(1/X33,1/X34)*0.21365690582181,0)</f>
        <v>99</v>
      </c>
      <c r="Y35" s="26">
        <f>ROUND(GEOMEAN(1/Y33,1/Y34)*0.21365690582181,0)</f>
        <v>100</v>
      </c>
      <c r="Z35" s="26">
        <f>ROUND(GEOMEAN(1/Z33,1/Z34)*0.21365690582181,0)</f>
        <v>120</v>
      </c>
    </row>
    <row r="37" spans="1:26" s="8" customFormat="1" ht="15.75">
      <c r="A37" s="8" t="s">
        <v>100</v>
      </c>
      <c r="B37" s="19">
        <f>ROUND('Test Results (RAW)'!B40*0.793650793650794,0)</f>
        <v>46</v>
      </c>
      <c r="C37" s="19">
        <f>ROUND('Test Results (RAW)'!C40*0.793650793650794,0)</f>
        <v>48</v>
      </c>
      <c r="D37" s="19">
        <f>ROUND('Test Results (RAW)'!D40*0.793650793650794,0)</f>
        <v>48</v>
      </c>
      <c r="E37" s="19">
        <f>ROUND('Test Results (RAW)'!E40*0.793650793650794,0)</f>
        <v>51</v>
      </c>
      <c r="F37" s="19">
        <f>ROUND('Test Results (RAW)'!F40*0.793650793650794,0)</f>
        <v>51</v>
      </c>
      <c r="G37" s="19">
        <f>ROUND('Test Results (RAW)'!G40*0.793650793650794,0)</f>
        <v>57</v>
      </c>
      <c r="H37" s="19">
        <f>ROUND('Test Results (RAW)'!H40*0.793650793650794,0)</f>
        <v>59</v>
      </c>
      <c r="I37" s="19">
        <f>ROUND('Test Results (RAW)'!I40*0.793650793650794,0)</f>
        <v>62</v>
      </c>
      <c r="J37" s="19">
        <f>ROUND('Test Results (RAW)'!J40*0.793650793650794,0)</f>
        <v>63</v>
      </c>
      <c r="K37" s="19">
        <f>ROUND('Test Results (RAW)'!K40*0.793650793650794,0)</f>
        <v>82</v>
      </c>
      <c r="L37" s="19">
        <f>ROUND('Test Results (RAW)'!L40*0.793650793650794,0)</f>
        <v>82</v>
      </c>
      <c r="M37" s="19">
        <f>ROUND('Test Results (RAW)'!M40*0.793650793650794,0)</f>
        <v>86</v>
      </c>
      <c r="N37" s="19">
        <f>ROUND('Test Results (RAW)'!N40*0.793650793650794,0)</f>
        <v>87</v>
      </c>
      <c r="O37" s="19">
        <f>ROUND('Test Results (RAW)'!O40*0.793650793650794,0)</f>
        <v>83</v>
      </c>
      <c r="P37" s="19">
        <f>ROUND('Test Results (RAW)'!P40*0.793650793650794,0)</f>
        <v>93</v>
      </c>
      <c r="Q37" s="19">
        <f>ROUND('Test Results (RAW)'!Q40*0.793650793650794,0)</f>
        <v>93</v>
      </c>
      <c r="R37" s="19">
        <f>ROUND('Test Results (RAW)'!R40*0.793650793650794,0)</f>
        <v>98</v>
      </c>
      <c r="S37" s="19">
        <f>ROUND('Test Results (RAW)'!S40*0.793650793650794,0)</f>
        <v>108</v>
      </c>
      <c r="T37" s="19">
        <f>ROUND('Test Results (RAW)'!T40*0.793650793650794,0)</f>
        <v>106</v>
      </c>
      <c r="U37" s="19">
        <f>ROUND('Test Results (RAW)'!U40*0.793650793650794,0)</f>
        <v>51</v>
      </c>
      <c r="V37" s="19">
        <f>ROUND('Test Results (RAW)'!V40*0.793650793650794,0)</f>
        <v>56</v>
      </c>
      <c r="W37" s="19">
        <f>ROUND('Test Results (RAW)'!W40*0.793650793650794,0)</f>
        <v>93</v>
      </c>
      <c r="X37" s="19">
        <f>ROUND('Test Results (RAW)'!X40*0.793650793650794,0)</f>
        <v>106</v>
      </c>
      <c r="Y37" s="19">
        <f>ROUND('Test Results (RAW)'!Y40*0.793650793650794,0)</f>
        <v>100</v>
      </c>
      <c r="Z37" s="19">
        <f>ROUND('Test Results (RAW)'!Z40*0.793650793650794,0)</f>
        <v>113</v>
      </c>
    </row>
    <row r="39" spans="1:26" s="22" customFormat="1" ht="15.75">
      <c r="A39" s="22" t="s">
        <v>101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s="11" customFormat="1" ht="12.75">
      <c r="A40" s="11" t="s">
        <v>130</v>
      </c>
      <c r="B40" s="13">
        <f>'Test Results (RAW)'!B109</f>
        <v>0.00318287037037037</v>
      </c>
      <c r="C40" s="13">
        <f>'Test Results (RAW)'!C109</f>
        <v>0.002939814814814815</v>
      </c>
      <c r="D40" s="13">
        <f>'Test Results (RAW)'!D109</f>
        <v>0.002847222222222222</v>
      </c>
      <c r="E40" s="13">
        <f>'Test Results (RAW)'!E109</f>
        <v>0.0026504629629629625</v>
      </c>
      <c r="F40" s="13">
        <f>'Test Results (RAW)'!F109</f>
        <v>0.002615740740740741</v>
      </c>
      <c r="G40" s="13">
        <f>'Test Results (RAW)'!G109</f>
        <v>0.0030324074074074073</v>
      </c>
      <c r="H40" s="13">
        <f>'Test Results (RAW)'!H109</f>
        <v>0.002951388888888889</v>
      </c>
      <c r="I40" s="13">
        <f>'Test Results (RAW)'!I109</f>
        <v>0.0027546296296296294</v>
      </c>
      <c r="J40" s="13">
        <f>'Test Results (RAW)'!J109</f>
        <v>0.0027083333333333334</v>
      </c>
      <c r="K40" s="13">
        <f>'Test Results (RAW)'!K109</f>
        <v>0.0030555555555555557</v>
      </c>
      <c r="L40" s="13">
        <f>'Test Results (RAW)'!L109</f>
        <v>0.0030208333333333333</v>
      </c>
      <c r="M40" s="13">
        <f>'Test Results (RAW)'!M109</f>
        <v>0.002916666666666667</v>
      </c>
      <c r="N40" s="13">
        <f>'Test Results (RAW)'!N109</f>
        <v>0.0029282407407407412</v>
      </c>
      <c r="O40" s="13">
        <f>'Test Results (RAW)'!O109</f>
        <v>0.0030324074074074073</v>
      </c>
      <c r="P40" s="13">
        <f>'Test Results (RAW)'!P109</f>
        <v>0.0027546296296296294</v>
      </c>
      <c r="Q40" s="13">
        <f>'Test Results (RAW)'!Q109</f>
        <v>0.0026967592592592594</v>
      </c>
      <c r="R40" s="13">
        <f>'Test Results (RAW)'!R109</f>
        <v>0.002546296296296296</v>
      </c>
      <c r="S40" s="13">
        <f>'Test Results (RAW)'!S109</f>
        <v>0.0024305555555555556</v>
      </c>
      <c r="T40" s="13">
        <f>'Test Results (RAW)'!T109</f>
        <v>0.002372685185185185</v>
      </c>
      <c r="U40" s="13">
        <f>'Test Results (RAW)'!U109</f>
        <v>0.0037962962962962963</v>
      </c>
      <c r="V40" s="13">
        <f>'Test Results (RAW)'!V109</f>
        <v>0.0034606481481481485</v>
      </c>
      <c r="W40" s="13">
        <f>'Test Results (RAW)'!W109</f>
        <v>0.0038888888888888883</v>
      </c>
      <c r="X40" s="13">
        <f>'Test Results (RAW)'!X109</f>
        <v>0.003425925925925926</v>
      </c>
      <c r="Y40" s="13">
        <f>'Test Results (RAW)'!Y109</f>
        <v>0.003599537037037037</v>
      </c>
      <c r="Z40" s="13">
        <f>'Test Results (RAW)'!Z109</f>
        <v>0.003148148148148148</v>
      </c>
    </row>
    <row r="41" spans="1:26" s="11" customFormat="1" ht="12.75">
      <c r="A41" s="11" t="s">
        <v>10</v>
      </c>
      <c r="B41" s="13">
        <f>'Test Results (RAW)'!B111</f>
        <v>0.004780092592592592</v>
      </c>
      <c r="C41" s="13">
        <f>'Test Results (RAW)'!C111</f>
        <v>0.0043518518518518515</v>
      </c>
      <c r="D41" s="13">
        <f>'Test Results (RAW)'!D111</f>
        <v>0.0042592592592592595</v>
      </c>
      <c r="E41" s="13">
        <f>'Test Results (RAW)'!E111</f>
        <v>0.004189814814814815</v>
      </c>
      <c r="F41" s="13">
        <f>'Test Results (RAW)'!F111</f>
        <v>0.004097222222222223</v>
      </c>
      <c r="G41" s="13">
        <f>'Test Results (RAW)'!G111</f>
        <v>0.00417824074074074</v>
      </c>
      <c r="H41" s="13">
        <f>'Test Results (RAW)'!H111</f>
        <v>0.003761574074074074</v>
      </c>
      <c r="I41" s="13">
        <f>'Test Results (RAW)'!I111</f>
        <v>0.0037731481481481483</v>
      </c>
      <c r="J41" s="13">
        <f>'Test Results (RAW)'!J111</f>
        <v>0.003761574074074074</v>
      </c>
      <c r="K41" s="13">
        <f>'Test Results (RAW)'!K111</f>
        <v>0.0037731481481481483</v>
      </c>
      <c r="L41" s="13">
        <f>'Test Results (RAW)'!L111</f>
        <v>0.0037268518518518514</v>
      </c>
      <c r="M41" s="13">
        <f>'Test Results (RAW)'!M111</f>
        <v>0.0037037037037037034</v>
      </c>
      <c r="N41" s="13">
        <f>'Test Results (RAW)'!N111</f>
        <v>0.0037152777777777774</v>
      </c>
      <c r="O41" s="13">
        <f>'Test Results (RAW)'!O111</f>
        <v>0.00400462962962963</v>
      </c>
      <c r="P41" s="13">
        <f>'Test Results (RAW)'!P111</f>
        <v>0.0036111111111111114</v>
      </c>
      <c r="Q41" s="13">
        <f>'Test Results (RAW)'!Q111</f>
        <v>0.003599537037037037</v>
      </c>
      <c r="R41" s="13">
        <f>'Test Results (RAW)'!R111</f>
        <v>0.003252314814814815</v>
      </c>
      <c r="S41" s="13">
        <f>'Test Results (RAW)'!S111</f>
        <v>0.0032175925925925926</v>
      </c>
      <c r="T41" s="13">
        <f>'Test Results (RAW)'!T111</f>
        <v>0.003206018518518519</v>
      </c>
      <c r="U41" s="13">
        <f>'Test Results (RAW)'!U111</f>
        <v>0.0043287037037037035</v>
      </c>
      <c r="V41" s="13">
        <f>'Test Results (RAW)'!V111</f>
        <v>0.003969907407407407</v>
      </c>
      <c r="W41" s="13">
        <f>'Test Results (RAW)'!W111</f>
        <v>0.0037152777777777774</v>
      </c>
      <c r="X41" s="13">
        <f>'Test Results (RAW)'!X111</f>
        <v>0.0033333333333333335</v>
      </c>
      <c r="Y41" s="13">
        <f>'Test Results (RAW)'!Y111</f>
        <v>0.003310185185185185</v>
      </c>
      <c r="Z41" s="13">
        <f>'Test Results (RAW)'!Z111</f>
        <v>0.0031134259259259257</v>
      </c>
    </row>
    <row r="42" spans="1:26" s="11" customFormat="1" ht="12.75">
      <c r="A42" s="11" t="s">
        <v>93</v>
      </c>
      <c r="B42" s="13">
        <f>'Test Results (RAW)'!B113</f>
        <v>0.009050925925925926</v>
      </c>
      <c r="C42" s="13">
        <f>'Test Results (RAW)'!C113</f>
        <v>0.008506944444444444</v>
      </c>
      <c r="D42" s="13">
        <f>'Test Results (RAW)'!D113</f>
        <v>0.008310185185185186</v>
      </c>
      <c r="E42" s="13">
        <f>'Test Results (RAW)'!E113</f>
        <v>0.007962962962962963</v>
      </c>
      <c r="F42" s="13">
        <f>'Test Results (RAW)'!F113</f>
        <v>0.007905092592592592</v>
      </c>
      <c r="G42" s="13">
        <f>'Test Results (RAW)'!G113</f>
        <v>0.007175925925925926</v>
      </c>
      <c r="H42" s="13">
        <f>'Test Results (RAW)'!H113</f>
        <v>0.006608796296296297</v>
      </c>
      <c r="I42" s="13">
        <f>'Test Results (RAW)'!I113</f>
        <v>0.00662037037037037</v>
      </c>
      <c r="J42" s="13">
        <f>'Test Results (RAW)'!J113</f>
        <v>0.006458333333333333</v>
      </c>
      <c r="K42" s="13">
        <f>'Test Results (RAW)'!K113</f>
        <v>0.00599537037037037</v>
      </c>
      <c r="L42" s="13">
        <f>'Test Results (RAW)'!L113</f>
        <v>0.005902777777777778</v>
      </c>
      <c r="M42" s="13">
        <f>'Test Results (RAW)'!M113</f>
        <v>0.005937500000000001</v>
      </c>
      <c r="N42" s="13">
        <f>'Test Results (RAW)'!N113</f>
        <v>0.00587962962962963</v>
      </c>
      <c r="O42" s="13">
        <f>'Test Results (RAW)'!O113</f>
        <v>0.0060648148148148145</v>
      </c>
      <c r="P42" s="13">
        <f>'Test Results (RAW)'!P113</f>
        <v>0.005462962962962964</v>
      </c>
      <c r="Q42" s="13">
        <f>'Test Results (RAW)'!Q113</f>
        <v>0.005451388888888888</v>
      </c>
      <c r="R42" s="13">
        <f>'Test Results (RAW)'!R113</f>
        <v>0.004953703703703704</v>
      </c>
      <c r="S42" s="13">
        <f>'Test Results (RAW)'!S113</f>
        <v>0.004953703703703704</v>
      </c>
      <c r="T42" s="13">
        <f>'Test Results (RAW)'!T113</f>
        <v>0.004895833333333333</v>
      </c>
      <c r="U42" s="13">
        <f>'Test Results (RAW)'!U113</f>
        <v>0.009247685185185185</v>
      </c>
      <c r="V42" s="13">
        <f>'Test Results (RAW)'!V113</f>
        <v>0.008263888888888888</v>
      </c>
      <c r="W42" s="13">
        <f>'Test Results (RAW)'!W113</f>
        <v>0.00650462962962963</v>
      </c>
      <c r="X42" s="13">
        <f>'Test Results (RAW)'!X113</f>
        <v>0.005833333333333334</v>
      </c>
      <c r="Y42" s="13">
        <f>'Test Results (RAW)'!Y113</f>
        <v>0.006099537037037036</v>
      </c>
      <c r="Z42" s="13">
        <f>'Test Results (RAW)'!Z113</f>
        <v>0.005462962962962964</v>
      </c>
    </row>
    <row r="43" spans="1:26" s="11" customFormat="1" ht="12.75">
      <c r="A43" s="11" t="s">
        <v>11</v>
      </c>
      <c r="B43" s="13">
        <f>'Test Results (RAW)'!B115</f>
        <v>0.01613425925925926</v>
      </c>
      <c r="C43" s="13">
        <f>'Test Results (RAW)'!C115</f>
        <v>0.013888888888888888</v>
      </c>
      <c r="D43" s="13">
        <f>'Test Results (RAW)'!D115</f>
        <v>0.013680555555555555</v>
      </c>
      <c r="E43" s="13">
        <f>'Test Results (RAW)'!E115</f>
        <v>0.013773148148148147</v>
      </c>
      <c r="F43" s="13">
        <f>'Test Results (RAW)'!F115</f>
        <v>0.01383101851851852</v>
      </c>
      <c r="G43" s="13">
        <f>'Test Results (RAW)'!G115</f>
        <v>0.012175925925925929</v>
      </c>
      <c r="H43" s="13">
        <f>'Test Results (RAW)'!H115</f>
        <v>0.01113425925925926</v>
      </c>
      <c r="I43" s="13">
        <f>'Test Results (RAW)'!I115</f>
        <v>0.011157407407407408</v>
      </c>
      <c r="J43" s="13">
        <f>'Test Results (RAW)'!J115</f>
        <v>0.010925925925925924</v>
      </c>
      <c r="K43" s="13">
        <f>'Test Results (RAW)'!K115</f>
        <v>0.008344907407407409</v>
      </c>
      <c r="L43" s="13">
        <f>'Test Results (RAW)'!L115</f>
        <v>0.008252314814814815</v>
      </c>
      <c r="M43" s="13">
        <f>'Test Results (RAW)'!M115</f>
        <v>0.008275462962962962</v>
      </c>
      <c r="N43" s="13">
        <f>'Test Results (RAW)'!N115</f>
        <v>0.008275462962962962</v>
      </c>
      <c r="O43" s="13">
        <f>'Test Results (RAW)'!O115</f>
        <v>0.008483796296296297</v>
      </c>
      <c r="P43" s="13">
        <f>'Test Results (RAW)'!P115</f>
        <v>0.0076157407407407415</v>
      </c>
      <c r="Q43" s="13">
        <f>'Test Results (RAW)'!Q115</f>
        <v>0.007592592592592593</v>
      </c>
      <c r="R43" s="13">
        <f>'Test Results (RAW)'!R115</f>
        <v>0.006793981481481482</v>
      </c>
      <c r="S43" s="13">
        <f>'Test Results (RAW)'!S115</f>
        <v>0.006863425925925926</v>
      </c>
      <c r="T43" s="13">
        <f>'Test Results (RAW)'!T115</f>
        <v>0.00673611111111111</v>
      </c>
      <c r="U43" s="13">
        <f>'Test Results (RAW)'!U115</f>
        <v>0.015057870370370369</v>
      </c>
      <c r="V43" s="13">
        <f>'Test Results (RAW)'!V115</f>
        <v>0.013368055555555557</v>
      </c>
      <c r="W43" s="13">
        <f>'Test Results (RAW)'!W115</f>
        <v>0.00800925925925926</v>
      </c>
      <c r="X43" s="13">
        <f>'Test Results (RAW)'!X115</f>
        <v>0.007106481481481481</v>
      </c>
      <c r="Y43" s="13">
        <f>'Test Results (RAW)'!Y115</f>
        <v>0.007546296296296297</v>
      </c>
      <c r="Z43" s="13">
        <f>'Test Results (RAW)'!Z115</f>
        <v>0.006597222222222222</v>
      </c>
    </row>
    <row r="44" spans="1:26" s="11" customFormat="1" ht="12.75">
      <c r="A44" s="11" t="s">
        <v>12</v>
      </c>
      <c r="B44" s="13">
        <f>'Test Results (RAW)'!B117</f>
        <v>0.005590277777777778</v>
      </c>
      <c r="C44" s="13">
        <f>'Test Results (RAW)'!C117</f>
        <v>0.0036111111111111114</v>
      </c>
      <c r="D44" s="13">
        <f>'Test Results (RAW)'!D117</f>
        <v>0.003472222222222222</v>
      </c>
      <c r="E44" s="13">
        <f>'Test Results (RAW)'!E117</f>
        <v>0.004826388888888889</v>
      </c>
      <c r="F44" s="13">
        <f>'Test Results (RAW)'!F117</f>
        <v>0.004872685185185186</v>
      </c>
      <c r="G44" s="13">
        <f>'Test Results (RAW)'!G117</f>
        <v>0.004814814814814815</v>
      </c>
      <c r="H44" s="13">
        <f>'Test Results (RAW)'!H117</f>
        <v>0.00431712962962963</v>
      </c>
      <c r="I44" s="13">
        <f>'Test Results (RAW)'!I117</f>
        <v>0.0043287037037037035</v>
      </c>
      <c r="J44" s="13">
        <f>'Test Results (RAW)'!J117</f>
        <v>0.004479166666666667</v>
      </c>
      <c r="K44" s="13">
        <f>'Test Results (RAW)'!K117</f>
        <v>0.004189814814814815</v>
      </c>
      <c r="L44" s="13">
        <f>'Test Results (RAW)'!L117</f>
        <v>0.004039351851851852</v>
      </c>
      <c r="M44" s="13">
        <f>'Test Results (RAW)'!M117</f>
        <v>0.004074074074074075</v>
      </c>
      <c r="N44" s="13">
        <f>'Test Results (RAW)'!N117</f>
        <v>0.004097222222222223</v>
      </c>
      <c r="O44" s="13">
        <f>'Test Results (RAW)'!O117</f>
        <v>0.004409722222222222</v>
      </c>
      <c r="P44" s="13">
        <f>'Test Results (RAW)'!P117</f>
        <v>0.004050925925925926</v>
      </c>
      <c r="Q44" s="13">
        <f>'Test Results (RAW)'!Q117</f>
        <v>0.004027777777777778</v>
      </c>
      <c r="R44" s="13">
        <f>'Test Results (RAW)'!R117</f>
        <v>0.0034490740740740745</v>
      </c>
      <c r="S44" s="13">
        <f>'Test Results (RAW)'!S117</f>
        <v>0.0036342592592592594</v>
      </c>
      <c r="T44" s="13">
        <f>'Test Results (RAW)'!T117</f>
        <v>0.003587962962962963</v>
      </c>
      <c r="U44" s="13">
        <f>'Test Results (RAW)'!U117</f>
        <v>0.0037037037037037034</v>
      </c>
      <c r="V44" s="13">
        <f>'Test Results (RAW)'!V117</f>
        <v>0.0032407407407407406</v>
      </c>
      <c r="W44" s="13">
        <f>'Test Results (RAW)'!W117</f>
        <v>0.002824074074074074</v>
      </c>
      <c r="X44" s="13">
        <f>'Test Results (RAW)'!X117</f>
        <v>0.002534722222222222</v>
      </c>
      <c r="Y44" s="13">
        <f>'Test Results (RAW)'!Y117</f>
        <v>0.002627314814814815</v>
      </c>
      <c r="Z44" s="13">
        <f>'Test Results (RAW)'!Z117</f>
        <v>0.002372685185185185</v>
      </c>
    </row>
    <row r="45" spans="1:26" s="8" customFormat="1" ht="15.75">
      <c r="A45" s="27" t="s">
        <v>92</v>
      </c>
      <c r="B45" s="26">
        <f>ROUND(GEOMEAN(1/B40,1/B41,1/B42,1/B43,1/B44)*0.428280553799681,0)</f>
        <v>65</v>
      </c>
      <c r="C45" s="26">
        <f>ROUND(GEOMEAN(1/C40,1/C41,1/C42,1/C43,1/C44)*0.428280553799681,0)</f>
        <v>77</v>
      </c>
      <c r="D45" s="26">
        <f>ROUND(GEOMEAN(1/D40,1/D41,1/D42,1/D43,1/D44)*0.428280553799681,0)</f>
        <v>79</v>
      </c>
      <c r="E45" s="26">
        <f>ROUND(GEOMEAN(1/E40,1/E41,1/E42,1/E43,1/E44)*0.428280553799681,0)</f>
        <v>75</v>
      </c>
      <c r="F45" s="26">
        <f>ROUND(GEOMEAN(1/F40,1/F41,1/F42,1/F43,1/F44)*0.428280553799681,0)</f>
        <v>76</v>
      </c>
      <c r="G45" s="26">
        <f>ROUND(GEOMEAN(1/G40,1/G41,1/G42,1/G43,1/G44)*0.428280553799681,0)</f>
        <v>77</v>
      </c>
      <c r="H45" s="26">
        <f>ROUND(GEOMEAN(1/H40,1/H41,1/H42,1/H43,1/H44)*0.428280553799681,0)</f>
        <v>84</v>
      </c>
      <c r="I45" s="26">
        <f>ROUND(GEOMEAN(1/I40,1/I41,1/I42,1/I43,1/I44)*0.428280553799681,0)</f>
        <v>85</v>
      </c>
      <c r="J45" s="26">
        <f>ROUND(GEOMEAN(1/J40,1/J41,1/J42,1/J43,1/J44)*0.428280553799681,0)</f>
        <v>85</v>
      </c>
      <c r="K45" s="26">
        <f>ROUND(GEOMEAN(1/K40,1/K41,1/K42,1/K43,1/K44)*0.428280553799681,0)</f>
        <v>90</v>
      </c>
      <c r="L45" s="26">
        <f>ROUND(GEOMEAN(1/L40,1/L41,1/L42,1/L43,1/L44)*0.428280553799681,0)</f>
        <v>92</v>
      </c>
      <c r="M45" s="26">
        <f>ROUND(GEOMEAN(1/M40,1/M41,1/M42,1/M43,1/M44)*0.428280553799681,0)</f>
        <v>92</v>
      </c>
      <c r="N45" s="26">
        <f>ROUND(GEOMEAN(1/N40,1/N41,1/N42,1/N43,1/N44)*0.428280553799681,0)</f>
        <v>92</v>
      </c>
      <c r="O45" s="26">
        <f>ROUND(GEOMEAN(1/O40,1/O41,1/O42,1/O43,1/O44)*0.428280553799681,0)</f>
        <v>88</v>
      </c>
      <c r="P45" s="26">
        <f>ROUND(GEOMEAN(1/P40,1/P41,1/P42,1/P43,1/P44)*0.428280553799681,0)</f>
        <v>97</v>
      </c>
      <c r="Q45" s="26">
        <f>ROUND(GEOMEAN(1/Q40,1/Q41,1/Q42,1/Q43,1/Q44)*0.428280553799681,0)</f>
        <v>98</v>
      </c>
      <c r="R45" s="26">
        <f>ROUND(GEOMEAN(1/R40,1/R41,1/R42,1/R43,1/R44)*0.428280553799681,0)</f>
        <v>108</v>
      </c>
      <c r="S45" s="26">
        <f>ROUND(GEOMEAN(1/S40,1/S41,1/S42,1/S43,1/S44)*0.428280553799681,0)</f>
        <v>108</v>
      </c>
      <c r="T45" s="26">
        <f>ROUND(GEOMEAN(1/T40,1/T41,1/T42,1/T43,1/T44)*0.428280553799681,0)</f>
        <v>110</v>
      </c>
      <c r="U45" s="26">
        <f>ROUND(GEOMEAN(1/U40,1/U41,1/U42,1/U43,1/U44)*0.428280553799681,0)</f>
        <v>70</v>
      </c>
      <c r="V45" s="26">
        <f>ROUND(GEOMEAN(1/V40,1/V41,1/V42,1/V43,1/V44)*0.428280553799681,0)</f>
        <v>78</v>
      </c>
      <c r="W45" s="26">
        <f>ROUND(GEOMEAN(1/W40,1/W41,1/W42,1/W43,1/W44)*0.428280553799681,0)</f>
        <v>93</v>
      </c>
      <c r="X45" s="26">
        <f>ROUND(GEOMEAN(1/X40,1/X41,1/X42,1/X43,1/X44)*0.428280553799681,0)</f>
        <v>104</v>
      </c>
      <c r="Y45" s="26">
        <f>ROUND(GEOMEAN(1/Y40,1/Y41,1/Y42,1/Y43,1/Y44)*0.428280553799681,0)</f>
        <v>100</v>
      </c>
      <c r="Z45" s="26">
        <f>ROUND(GEOMEAN(1/Z40,1/Z41,1/Z42,1/Z43,1/Z44)*0.428280553799681,0)</f>
        <v>111</v>
      </c>
    </row>
    <row r="47" spans="1:26" s="22" customFormat="1" ht="15.75">
      <c r="A47" s="22" t="s">
        <v>102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s="3" customFormat="1" ht="12.75">
      <c r="A48" s="3" t="s">
        <v>14</v>
      </c>
      <c r="B48" s="17">
        <f>'Test Results (RAW)'!B123</f>
        <v>48.9</v>
      </c>
      <c r="C48" s="17">
        <f>'Test Results (RAW)'!C123</f>
        <v>51</v>
      </c>
      <c r="D48" s="17">
        <f>'Test Results (RAW)'!D123</f>
        <v>51.6</v>
      </c>
      <c r="E48" s="17">
        <f>'Test Results (RAW)'!E123</f>
        <v>55.4</v>
      </c>
      <c r="F48" s="17">
        <f>'Test Results (RAW)'!F123</f>
        <v>55.7</v>
      </c>
      <c r="G48" s="17">
        <f>'Test Results (RAW)'!G123</f>
        <v>52.1</v>
      </c>
      <c r="H48" s="17">
        <f>'Test Results (RAW)'!H123</f>
        <v>52.6</v>
      </c>
      <c r="I48" s="17">
        <f>'Test Results (RAW)'!I123</f>
        <v>54.2</v>
      </c>
      <c r="J48" s="17">
        <f>'Test Results (RAW)'!J123</f>
        <v>54.9</v>
      </c>
      <c r="K48" s="17">
        <f>'Test Results (RAW)'!K123</f>
        <v>50.8</v>
      </c>
      <c r="L48" s="17">
        <f>'Test Results (RAW)'!L123</f>
        <v>51.5</v>
      </c>
      <c r="M48" s="17">
        <f>'Test Results (RAW)'!M123</f>
        <v>51.7</v>
      </c>
      <c r="N48" s="17">
        <f>'Test Results (RAW)'!N123</f>
        <v>52.1</v>
      </c>
      <c r="O48" s="17">
        <f>'Test Results (RAW)'!O123</f>
        <v>51.8</v>
      </c>
      <c r="P48" s="17">
        <f>'Test Results (RAW)'!P123</f>
        <v>54.4</v>
      </c>
      <c r="Q48" s="17">
        <f>'Test Results (RAW)'!Q123</f>
        <v>54.4</v>
      </c>
      <c r="R48" s="17">
        <f>'Test Results (RAW)'!R123</f>
        <v>55.4</v>
      </c>
      <c r="S48" s="17">
        <f>'Test Results (RAW)'!S123</f>
        <v>56.6</v>
      </c>
      <c r="T48" s="17">
        <f>'Test Results (RAW)'!T123</f>
        <v>57.6</v>
      </c>
      <c r="U48" s="17">
        <f>'Test Results (RAW)'!U123</f>
        <v>48.5</v>
      </c>
      <c r="V48" s="17">
        <f>'Test Results (RAW)'!V123</f>
        <v>54.5</v>
      </c>
      <c r="W48" s="17">
        <f>'Test Results (RAW)'!W123</f>
        <v>50.8</v>
      </c>
      <c r="X48" s="17">
        <f>'Test Results (RAW)'!X123</f>
        <v>53.5</v>
      </c>
      <c r="Y48" s="17">
        <f>'Test Results (RAW)'!Y123</f>
        <v>52.6</v>
      </c>
      <c r="Z48" s="17">
        <f>'Test Results (RAW)'!Z123</f>
        <v>56.7</v>
      </c>
    </row>
    <row r="49" spans="1:26" s="3" customFormat="1" ht="12.75">
      <c r="A49" s="3" t="s">
        <v>15</v>
      </c>
      <c r="B49" s="32">
        <f>GEOMEAN('Test Results (RAW)'!B126:B129)</f>
        <v>169.93075953369768</v>
      </c>
      <c r="C49" s="32">
        <f>GEOMEAN('Test Results (RAW)'!C126:C129)</f>
        <v>176.75428629280117</v>
      </c>
      <c r="D49" s="32">
        <f>GEOMEAN('Test Results (RAW)'!D126:D129)</f>
        <v>184.2337248791735</v>
      </c>
      <c r="E49" s="32">
        <f>GEOMEAN('Test Results (RAW)'!E126:E129)</f>
        <v>199.19449626163262</v>
      </c>
      <c r="F49" s="32">
        <f>GEOMEAN('Test Results (RAW)'!F126:F129)</f>
        <v>204.49503795788854</v>
      </c>
      <c r="G49" s="32">
        <f>GEOMEAN('Test Results (RAW)'!G126:G129)</f>
        <v>198.17744488927534</v>
      </c>
      <c r="H49" s="32">
        <f>GEOMEAN('Test Results (RAW)'!H126:H129)</f>
        <v>199.7261938596732</v>
      </c>
      <c r="I49" s="32">
        <f>GEOMEAN('Test Results (RAW)'!I126:I129)</f>
        <v>196.073045111548</v>
      </c>
      <c r="J49" s="32">
        <f>GEOMEAN('Test Results (RAW)'!J126:J129)</f>
        <v>206.8653099916251</v>
      </c>
      <c r="K49" s="32">
        <f>GEOMEAN('Test Results (RAW)'!K126:K129)</f>
        <v>198.65804382894072</v>
      </c>
      <c r="L49" s="32">
        <f>GEOMEAN('Test Results (RAW)'!L126:L129)</f>
        <v>201.83535849431186</v>
      </c>
      <c r="M49" s="32">
        <f>GEOMEAN('Test Results (RAW)'!M126:M129)</f>
        <v>201.1237776443398</v>
      </c>
      <c r="N49" s="32">
        <f>GEOMEAN('Test Results (RAW)'!N126:N129)</f>
        <v>204.22842824577742</v>
      </c>
      <c r="O49" s="32">
        <f>GEOMEAN('Test Results (RAW)'!O126:O129)</f>
        <v>203.9113784486722</v>
      </c>
      <c r="P49" s="32">
        <f>GEOMEAN('Test Results (RAW)'!P126:P129)</f>
        <v>201.02302681963369</v>
      </c>
      <c r="Q49" s="32">
        <f>GEOMEAN('Test Results (RAW)'!Q126:Q129)</f>
        <v>201.34857124924517</v>
      </c>
      <c r="R49" s="32">
        <f>GEOMEAN('Test Results (RAW)'!R126:R129)</f>
        <v>200.76865148217624</v>
      </c>
      <c r="S49" s="32">
        <f>GEOMEAN('Test Results (RAW)'!S126:S129)</f>
        <v>201.7388833705045</v>
      </c>
      <c r="T49" s="32">
        <f>GEOMEAN('Test Results (RAW)'!T126:T129)</f>
        <v>207.15701073287417</v>
      </c>
      <c r="U49" s="32">
        <f>GEOMEAN('Test Results (RAW)'!U126:U129)</f>
        <v>175.00265849541643</v>
      </c>
      <c r="V49" s="32">
        <f>GEOMEAN('Test Results (RAW)'!V126:V129)</f>
        <v>197.51647772407213</v>
      </c>
      <c r="W49" s="32">
        <f>GEOMEAN('Test Results (RAW)'!W126:W129)</f>
        <v>197.0280275853211</v>
      </c>
      <c r="X49" s="32">
        <f>GEOMEAN('Test Results (RAW)'!X126:X129)</f>
        <v>202.42644241974372</v>
      </c>
      <c r="Y49" s="32">
        <f>GEOMEAN('Test Results (RAW)'!Y126:Y129)</f>
        <v>202.79391208638725</v>
      </c>
      <c r="Z49" s="32">
        <f>GEOMEAN('Test Results (RAW)'!Z126:Z129)</f>
        <v>202.05265830720208</v>
      </c>
    </row>
    <row r="50" spans="1:26" s="3" customFormat="1" ht="12.75">
      <c r="A50" s="3" t="s">
        <v>16</v>
      </c>
      <c r="B50" s="17">
        <f>'Test Results (RAW)'!B131</f>
        <v>32.6</v>
      </c>
      <c r="C50" s="17">
        <f>'Test Results (RAW)'!C131</f>
        <v>31.4</v>
      </c>
      <c r="D50" s="17">
        <f>'Test Results (RAW)'!D131</f>
        <v>32.4</v>
      </c>
      <c r="E50" s="17">
        <f>'Test Results (RAW)'!E131</f>
        <v>38.8</v>
      </c>
      <c r="F50" s="17">
        <f>'Test Results (RAW)'!F131</f>
        <v>40.4</v>
      </c>
      <c r="G50" s="17">
        <f>'Test Results (RAW)'!G131</f>
        <v>34.6</v>
      </c>
      <c r="H50" s="17">
        <f>'Test Results (RAW)'!H131</f>
        <v>35.8</v>
      </c>
      <c r="I50" s="17">
        <f>'Test Results (RAW)'!I131</f>
        <v>37.1</v>
      </c>
      <c r="J50" s="17">
        <f>'Test Results (RAW)'!J131</f>
        <v>39</v>
      </c>
      <c r="K50" s="17">
        <f>'Test Results (RAW)'!K131</f>
        <v>38.1</v>
      </c>
      <c r="L50" s="17">
        <f>'Test Results (RAW)'!L131</f>
        <v>39</v>
      </c>
      <c r="M50" s="17">
        <f>'Test Results (RAW)'!M131</f>
        <v>40</v>
      </c>
      <c r="N50" s="17">
        <f>'Test Results (RAW)'!N131</f>
        <v>40.1</v>
      </c>
      <c r="O50" s="17">
        <f>'Test Results (RAW)'!O131</f>
        <v>37.3</v>
      </c>
      <c r="P50" s="17">
        <f>'Test Results (RAW)'!P131</f>
        <v>41.6</v>
      </c>
      <c r="Q50" s="17">
        <f>'Test Results (RAW)'!Q131</f>
        <v>41.6</v>
      </c>
      <c r="R50" s="17">
        <f>'Test Results (RAW)'!R131</f>
        <v>43.5</v>
      </c>
      <c r="S50" s="17">
        <f>'Test Results (RAW)'!S131</f>
        <v>45.7</v>
      </c>
      <c r="T50" s="17">
        <f>'Test Results (RAW)'!T131</f>
        <v>46.9</v>
      </c>
      <c r="U50" s="17">
        <f>'Test Results (RAW)'!U131</f>
        <v>28.5</v>
      </c>
      <c r="V50" s="17">
        <f>'Test Results (RAW)'!V131</f>
        <v>34.9</v>
      </c>
      <c r="W50" s="17">
        <f>'Test Results (RAW)'!W131</f>
        <v>38.6</v>
      </c>
      <c r="X50" s="17">
        <f>'Test Results (RAW)'!X131</f>
        <v>42</v>
      </c>
      <c r="Y50" s="17">
        <f>'Test Results (RAW)'!Y131</f>
        <v>42.3</v>
      </c>
      <c r="Z50" s="17">
        <f>'Test Results (RAW)'!Z131</f>
        <v>46.8</v>
      </c>
    </row>
    <row r="51" spans="1:26" s="3" customFormat="1" ht="12.75">
      <c r="A51" s="3" t="s">
        <v>94</v>
      </c>
      <c r="B51" s="17">
        <f>'Test Results (RAW)'!B133</f>
        <v>27.54</v>
      </c>
      <c r="C51" s="17">
        <f>'Test Results (RAW)'!C133</f>
        <v>27.22</v>
      </c>
      <c r="D51" s="17">
        <f>'Test Results (RAW)'!D133</f>
        <v>28.45</v>
      </c>
      <c r="E51" s="17">
        <f>'Test Results (RAW)'!E133</f>
        <v>37.47</v>
      </c>
      <c r="F51" s="17">
        <f>'Test Results (RAW)'!F133</f>
        <v>39.36</v>
      </c>
      <c r="G51" s="17">
        <f>'Test Results (RAW)'!G133</f>
        <v>47.51</v>
      </c>
      <c r="H51" s="17">
        <f>'Test Results (RAW)'!H133</f>
        <v>51.3</v>
      </c>
      <c r="I51" s="17">
        <f>'Test Results (RAW)'!I133</f>
        <v>51.31</v>
      </c>
      <c r="J51" s="17">
        <f>'Test Results (RAW)'!J133</f>
        <v>52.24</v>
      </c>
      <c r="K51" s="17">
        <f>'Test Results (RAW)'!K133</f>
        <v>56.13</v>
      </c>
      <c r="L51" s="17">
        <f>'Test Results (RAW)'!L133</f>
        <v>58.22</v>
      </c>
      <c r="M51" s="17">
        <f>'Test Results (RAW)'!M133</f>
        <v>56.43</v>
      </c>
      <c r="N51" s="17">
        <f>'Test Results (RAW)'!N133</f>
        <v>57.76</v>
      </c>
      <c r="O51" s="17">
        <f>'Test Results (RAW)'!O133</f>
        <v>56.5</v>
      </c>
      <c r="P51" s="17">
        <f>'Test Results (RAW)'!P133</f>
        <v>60.21</v>
      </c>
      <c r="Q51" s="17">
        <f>'Test Results (RAW)'!Q133</f>
        <v>60.21</v>
      </c>
      <c r="R51" s="17">
        <f>'Test Results (RAW)'!R133</f>
        <v>62.68</v>
      </c>
      <c r="S51" s="17">
        <f>'Test Results (RAW)'!S133</f>
        <v>63.28</v>
      </c>
      <c r="T51" s="17">
        <f>'Test Results (RAW)'!T133</f>
        <v>64.28</v>
      </c>
      <c r="U51" s="17">
        <f>'Test Results (RAW)'!U133</f>
        <v>23.61</v>
      </c>
      <c r="V51" s="17">
        <f>'Test Results (RAW)'!V133</f>
        <v>34.28</v>
      </c>
      <c r="W51" s="17">
        <f>'Test Results (RAW)'!W133</f>
        <v>49.73</v>
      </c>
      <c r="X51" s="17">
        <f>'Test Results (RAW)'!X133</f>
        <v>51.71</v>
      </c>
      <c r="Y51" s="17">
        <f>'Test Results (RAW)'!Y133</f>
        <v>53.96</v>
      </c>
      <c r="Z51" s="17">
        <f>'Test Results (RAW)'!Z133</f>
        <v>60.44</v>
      </c>
    </row>
    <row r="52" spans="1:26" s="3" customFormat="1" ht="12.75">
      <c r="A52" s="3" t="s">
        <v>17</v>
      </c>
      <c r="B52" s="17">
        <f>'Test Results (RAW)'!B138</f>
        <v>43</v>
      </c>
      <c r="C52" s="17">
        <f>'Test Results (RAW)'!C138</f>
        <v>43</v>
      </c>
      <c r="D52" s="17">
        <f>'Test Results (RAW)'!D138</f>
        <v>43</v>
      </c>
      <c r="E52" s="17">
        <f>'Test Results (RAW)'!E138</f>
        <v>43</v>
      </c>
      <c r="F52" s="17">
        <f>'Test Results (RAW)'!F138</f>
        <v>43</v>
      </c>
      <c r="G52" s="17">
        <f>'Test Results (RAW)'!G138</f>
        <v>43</v>
      </c>
      <c r="H52" s="17">
        <f>'Test Results (RAW)'!H138</f>
        <v>43</v>
      </c>
      <c r="I52" s="17">
        <f>'Test Results (RAW)'!I138</f>
        <v>43.89760813529594</v>
      </c>
      <c r="J52" s="17">
        <f>'Test Results (RAW)'!J138</f>
        <v>43.89760813529594</v>
      </c>
      <c r="K52" s="17">
        <f>'Test Results (RAW)'!K138</f>
        <v>44</v>
      </c>
      <c r="L52" s="17">
        <f>'Test Results (RAW)'!L138</f>
        <v>43</v>
      </c>
      <c r="M52" s="17">
        <f>'Test Results (RAW)'!M138</f>
        <v>44</v>
      </c>
      <c r="N52" s="17">
        <f>'Test Results (RAW)'!N138</f>
        <v>44</v>
      </c>
      <c r="O52" s="17">
        <f>'Test Results (RAW)'!O138</f>
        <v>43</v>
      </c>
      <c r="P52" s="17">
        <f>'Test Results (RAW)'!P138</f>
        <v>43</v>
      </c>
      <c r="Q52" s="17">
        <f>'Test Results (RAW)'!Q138</f>
        <v>43</v>
      </c>
      <c r="R52" s="17">
        <f>'Test Results (RAW)'!R138</f>
        <v>43</v>
      </c>
      <c r="S52" s="17">
        <f>'Test Results (RAW)'!S138</f>
        <v>43</v>
      </c>
      <c r="T52" s="17">
        <f>'Test Results (RAW)'!T138</f>
        <v>43</v>
      </c>
      <c r="U52" s="17">
        <f>'Test Results (RAW)'!U138</f>
        <v>43</v>
      </c>
      <c r="V52" s="17">
        <f>'Test Results (RAW)'!V138</f>
        <v>43</v>
      </c>
      <c r="W52" s="17">
        <f>'Test Results (RAW)'!W138</f>
        <v>43</v>
      </c>
      <c r="X52" s="17">
        <f>'Test Results (RAW)'!X138</f>
        <v>43</v>
      </c>
      <c r="Y52" s="17">
        <f>'Test Results (RAW)'!Y138</f>
        <v>43</v>
      </c>
      <c r="Z52" s="17">
        <f>'Test Results (RAW)'!Z138</f>
        <v>43</v>
      </c>
    </row>
    <row r="53" spans="1:26" s="3" customFormat="1" ht="12.75">
      <c r="A53" s="3" t="s">
        <v>84</v>
      </c>
      <c r="B53" s="17">
        <f>'Test Results (RAW)'!B140</f>
        <v>95.9</v>
      </c>
      <c r="C53" s="17">
        <f>'Test Results (RAW)'!C140</f>
        <v>101.2</v>
      </c>
      <c r="D53" s="17">
        <f>'Test Results (RAW)'!D140</f>
        <v>101.34</v>
      </c>
      <c r="E53" s="17">
        <f>'Test Results (RAW)'!E140</f>
        <v>123.64</v>
      </c>
      <c r="F53" s="17">
        <f>'Test Results (RAW)'!F140</f>
        <v>128.64</v>
      </c>
      <c r="G53" s="17">
        <f>'Test Results (RAW)'!G140</f>
        <v>123.18</v>
      </c>
      <c r="H53" s="17">
        <f>'Test Results (RAW)'!H140</f>
        <v>125.93</v>
      </c>
      <c r="I53" s="17">
        <f>'Test Results (RAW)'!I140</f>
        <v>127.23</v>
      </c>
      <c r="J53" s="17">
        <f>'Test Results (RAW)'!J140</f>
        <v>133.78</v>
      </c>
      <c r="K53" s="17">
        <f>'Test Results (RAW)'!K140</f>
        <v>124.2</v>
      </c>
      <c r="L53" s="17">
        <f>'Test Results (RAW)'!L140</f>
        <v>128.14</v>
      </c>
      <c r="M53" s="17">
        <f>'Test Results (RAW)'!M140</f>
        <v>124.54</v>
      </c>
      <c r="N53" s="17">
        <f>'Test Results (RAW)'!N140</f>
        <v>128.4</v>
      </c>
      <c r="O53" s="17">
        <f>'Test Results (RAW)'!O140</f>
        <v>125.59</v>
      </c>
      <c r="P53" s="17">
        <f>'Test Results (RAW)'!P140</f>
        <v>126.09</v>
      </c>
      <c r="Q53" s="17">
        <f>'Test Results (RAW)'!Q140</f>
        <v>128.09</v>
      </c>
      <c r="R53" s="17">
        <f>'Test Results (RAW)'!R140</f>
        <v>135.45</v>
      </c>
      <c r="S53" s="17">
        <f>'Test Results (RAW)'!S140</f>
        <v>141.08</v>
      </c>
      <c r="T53" s="17">
        <f>'Test Results (RAW)'!T140</f>
        <v>142.26</v>
      </c>
      <c r="U53" s="17">
        <f>'Test Results (RAW)'!U140</f>
        <v>88.02</v>
      </c>
      <c r="V53" s="17">
        <f>'Test Results (RAW)'!V140</f>
        <v>117.89</v>
      </c>
      <c r="W53" s="17">
        <f>'Test Results (RAW)'!W140</f>
        <v>119.35</v>
      </c>
      <c r="X53" s="17">
        <f>'Test Results (RAW)'!X140</f>
        <v>124.85</v>
      </c>
      <c r="Y53" s="17">
        <f>'Test Results (RAW)'!Y140</f>
        <v>126.96</v>
      </c>
      <c r="Z53" s="17">
        <f>'Test Results (RAW)'!Z140</f>
        <v>143.85</v>
      </c>
    </row>
    <row r="54" spans="1:26" s="3" customFormat="1" ht="12.75">
      <c r="A54" s="3" t="s">
        <v>85</v>
      </c>
      <c r="B54" s="17">
        <f>'Test Results (RAW)'!B142</f>
        <v>38.7</v>
      </c>
      <c r="C54" s="17">
        <f>'Test Results (RAW)'!C142</f>
        <v>40</v>
      </c>
      <c r="D54" s="17">
        <f>'Test Results (RAW)'!D142</f>
        <v>41.5</v>
      </c>
      <c r="E54" s="17">
        <f>'Test Results (RAW)'!E142</f>
        <v>45.8</v>
      </c>
      <c r="F54" s="17">
        <f>'Test Results (RAW)'!F142</f>
        <v>46.4</v>
      </c>
      <c r="G54" s="17">
        <f>'Test Results (RAW)'!G142</f>
        <v>45.6</v>
      </c>
      <c r="H54" s="17">
        <f>'Test Results (RAW)'!H142</f>
        <v>46</v>
      </c>
      <c r="I54" s="17">
        <f>'Test Results (RAW)'!I142</f>
        <v>47.1</v>
      </c>
      <c r="J54" s="17">
        <f>'Test Results (RAW)'!J142</f>
        <v>48.4</v>
      </c>
      <c r="K54" s="17">
        <f>'Test Results (RAW)'!K142</f>
        <v>46.6</v>
      </c>
      <c r="L54" s="17">
        <f>'Test Results (RAW)'!L142</f>
        <v>46.4</v>
      </c>
      <c r="M54" s="17">
        <f>'Test Results (RAW)'!M142</f>
        <v>46.8</v>
      </c>
      <c r="N54" s="17">
        <f>'Test Results (RAW)'!N142</f>
        <v>47.3</v>
      </c>
      <c r="O54" s="17">
        <f>'Test Results (RAW)'!O142</f>
        <v>46.8</v>
      </c>
      <c r="P54" s="17">
        <f>'Test Results (RAW)'!P142</f>
        <v>48.1</v>
      </c>
      <c r="Q54" s="17">
        <f>'Test Results (RAW)'!Q142</f>
        <v>48.1</v>
      </c>
      <c r="R54" s="17">
        <f>'Test Results (RAW)'!R142</f>
        <v>49.2</v>
      </c>
      <c r="S54" s="17">
        <f>'Test Results (RAW)'!S142</f>
        <v>49.4</v>
      </c>
      <c r="T54" s="17">
        <f>'Test Results (RAW)'!T142</f>
        <v>49.5</v>
      </c>
      <c r="U54" s="17">
        <f>'Test Results (RAW)'!U142</f>
        <v>38.6</v>
      </c>
      <c r="V54" s="17">
        <f>'Test Results (RAW)'!V142</f>
        <v>45.5</v>
      </c>
      <c r="W54" s="17">
        <f>'Test Results (RAW)'!W142</f>
        <v>46.3</v>
      </c>
      <c r="X54" s="17">
        <f>'Test Results (RAW)'!X142</f>
        <v>47</v>
      </c>
      <c r="Y54" s="17">
        <f>'Test Results (RAW)'!Y142</f>
        <v>47.2</v>
      </c>
      <c r="Z54" s="17">
        <f>'Test Results (RAW)'!Z142</f>
        <v>48.9</v>
      </c>
    </row>
    <row r="55" spans="1:26" s="3" customFormat="1" ht="12.75">
      <c r="A55" s="3" t="s">
        <v>86</v>
      </c>
      <c r="B55" s="17">
        <f>'Test Results (RAW)'!B144</f>
        <v>22</v>
      </c>
      <c r="C55" s="17">
        <f>'Test Results (RAW)'!C144</f>
        <v>21.4</v>
      </c>
      <c r="D55" s="17">
        <f>'Test Results (RAW)'!D144</f>
        <v>28</v>
      </c>
      <c r="E55" s="17">
        <f>'Test Results (RAW)'!E144</f>
        <v>26.8</v>
      </c>
      <c r="F55" s="17">
        <f>'Test Results (RAW)'!F144</f>
        <v>31.8</v>
      </c>
      <c r="G55" s="17">
        <f>'Test Results (RAW)'!G144</f>
        <v>31.2</v>
      </c>
      <c r="H55" s="17">
        <f>'Test Results (RAW)'!H144</f>
        <v>33</v>
      </c>
      <c r="I55" s="17">
        <f>'Test Results (RAW)'!I144</f>
        <v>35.6</v>
      </c>
      <c r="J55" s="17">
        <f>'Test Results (RAW)'!J144</f>
        <v>37</v>
      </c>
      <c r="K55" s="17">
        <f>'Test Results (RAW)'!K144</f>
        <v>37.2</v>
      </c>
      <c r="L55" s="17">
        <f>'Test Results (RAW)'!L144</f>
        <v>38.2</v>
      </c>
      <c r="M55" s="17">
        <f>'Test Results (RAW)'!M144</f>
        <v>39</v>
      </c>
      <c r="N55" s="17">
        <f>'Test Results (RAW)'!N144</f>
        <v>40</v>
      </c>
      <c r="O55" s="17">
        <f>'Test Results (RAW)'!O144</f>
        <v>37</v>
      </c>
      <c r="P55" s="17">
        <f>'Test Results (RAW)'!P144</f>
        <v>41.8</v>
      </c>
      <c r="Q55" s="17">
        <f>'Test Results (RAW)'!Q144</f>
        <v>41.8</v>
      </c>
      <c r="R55" s="17">
        <f>'Test Results (RAW)'!R144</f>
        <v>44.2</v>
      </c>
      <c r="S55" s="17">
        <f>'Test Results (RAW)'!S144</f>
        <v>45.6</v>
      </c>
      <c r="T55" s="17">
        <f>'Test Results (RAW)'!T144</f>
        <v>45.6</v>
      </c>
      <c r="U55" s="17">
        <f>'Test Results (RAW)'!U144</f>
        <v>21</v>
      </c>
      <c r="V55" s="17">
        <f>'Test Results (RAW)'!V144</f>
        <v>26.4</v>
      </c>
      <c r="W55" s="17">
        <f>'Test Results (RAW)'!W144</f>
        <v>39.8</v>
      </c>
      <c r="X55" s="17">
        <f>'Test Results (RAW)'!X144</f>
        <v>43.2</v>
      </c>
      <c r="Y55" s="17">
        <f>'Test Results (RAW)'!Y144</f>
        <v>42.6</v>
      </c>
      <c r="Z55" s="17">
        <f>'Test Results (RAW)'!Z144</f>
        <v>48</v>
      </c>
    </row>
    <row r="56" spans="1:26" s="8" customFormat="1" ht="15.75">
      <c r="A56" s="27" t="s">
        <v>92</v>
      </c>
      <c r="B56" s="19">
        <f>ROUND(GEOMEAN(B48,B49,B50,B51,B52,B53,B54,B55)*1.57265155390077,0)</f>
        <v>75</v>
      </c>
      <c r="C56" s="19">
        <f>ROUND(GEOMEAN(C48,C49,C50,C51,C52,C53,C54,C55)*1.57265155390077,0)</f>
        <v>76</v>
      </c>
      <c r="D56" s="19">
        <f>ROUND(GEOMEAN(D48,D49,D50,D51,D52,D53,D54,D55)*1.57265155390077,0)</f>
        <v>80</v>
      </c>
      <c r="E56" s="19">
        <f>ROUND(GEOMEAN(E48,E49,E50,E51,E52,E53,E54,E55)*1.57265155390077,0)</f>
        <v>89</v>
      </c>
      <c r="F56" s="19">
        <f>ROUND(GEOMEAN(F48,F49,F50,F51,F52,F53,F54,F55)*1.57265155390077,0)</f>
        <v>93</v>
      </c>
      <c r="G56" s="19">
        <f>ROUND(GEOMEAN(G48,G49,G50,G51,G52,G53,G54,G55)*1.57265155390077,0)</f>
        <v>91</v>
      </c>
      <c r="H56" s="19">
        <f>ROUND(GEOMEAN(H48,H49,H50,H51,H52,H53,H54,H55)*1.57265155390077,0)</f>
        <v>94</v>
      </c>
      <c r="I56" s="19">
        <f>ROUND(GEOMEAN(I48,I49,I50,I51,I52,I53,I54,I55)*1.57265155390077,0)</f>
        <v>96</v>
      </c>
      <c r="J56" s="19">
        <f>ROUND(GEOMEAN(J48,J49,J50,J51,J52,J53,J54,J55)*1.57265155390077,0)</f>
        <v>99</v>
      </c>
      <c r="K56" s="19">
        <f>ROUND(GEOMEAN(K48,K49,K50,K51,K52,K53,K54,K55)*1.57265155390077,0)</f>
        <v>97</v>
      </c>
      <c r="L56" s="19">
        <f>ROUND(GEOMEAN(L48,L49,L50,L51,L52,L53,L54,L55)*1.57265155390077,0)</f>
        <v>98</v>
      </c>
      <c r="M56" s="19">
        <f>ROUND(GEOMEAN(M48,M49,M50,M51,M52,M53,M54,M55)*1.57265155390077,0)</f>
        <v>98</v>
      </c>
      <c r="N56" s="19">
        <f>ROUND(GEOMEAN(N48,N49,N50,N51,N52,N53,N54,N55)*1.57265155390077,0)</f>
        <v>100</v>
      </c>
      <c r="O56" s="19">
        <f>ROUND(GEOMEAN(O48,O49,O50,O51,O52,O53,O54,O55)*1.57265155390077,0)</f>
        <v>97</v>
      </c>
      <c r="P56" s="19">
        <f>ROUND(GEOMEAN(P48,P49,P50,P51,P52,P53,P54,P55)*1.57265155390077,0)</f>
        <v>101</v>
      </c>
      <c r="Q56" s="19">
        <f>ROUND(GEOMEAN(Q48,Q49,Q50,Q51,Q52,Q53,Q54,Q55)*1.57265155390077,0)</f>
        <v>102</v>
      </c>
      <c r="R56" s="19">
        <f>ROUND(GEOMEAN(R48,R49,R50,R51,R52,R53,R54,R55)*1.57265155390077,0)</f>
        <v>105</v>
      </c>
      <c r="S56" s="19">
        <f>ROUND(GEOMEAN(S48,S49,S50,S51,S52,S53,S54,S55)*1.57265155390077,0)</f>
        <v>107</v>
      </c>
      <c r="T56" s="19">
        <f>ROUND(GEOMEAN(T48,T49,T50,T51,T52,T53,T54,T55)*1.57265155390077,0)</f>
        <v>108</v>
      </c>
      <c r="U56" s="19">
        <f>ROUND(GEOMEAN(U48,U49,U50,U51,U52,U53,U54,U55)*1.57265155390077,0)</f>
        <v>71</v>
      </c>
      <c r="V56" s="19">
        <f>ROUND(GEOMEAN(V48,V49,V50,V51,V52,V53,V54,V55)*1.57265155390077,0)</f>
        <v>86</v>
      </c>
      <c r="W56" s="19">
        <f>ROUND(GEOMEAN(W48,W49,W50,W51,W52,W53,W54,W55)*1.57265155390077,0)</f>
        <v>95</v>
      </c>
      <c r="X56" s="19">
        <f>ROUND(GEOMEAN(X48,X49,X50,X51,X52,X53,X54,X55)*1.57265155390077,0)</f>
        <v>99</v>
      </c>
      <c r="Y56" s="19">
        <f>ROUND(GEOMEAN(Y48,Y49,Y50,Y51,Y52,Y53,Y54,Y55)*1.57265155390077,0)</f>
        <v>100</v>
      </c>
      <c r="Z56" s="19">
        <f>ROUND(GEOMEAN(Z48,Z49,Z50,Z51,Z52,Z53,Z54,Z55)*1.57265155390077,0)</f>
        <v>107</v>
      </c>
    </row>
    <row r="58" spans="1:26" s="28" customFormat="1" ht="15.75">
      <c r="A58" s="28" t="s">
        <v>21</v>
      </c>
      <c r="B58" s="29">
        <f>ROUND(AVERAGE(B6,B12,B14,B16,B24,B30,B35,B37,B45,B56),0)</f>
        <v>72</v>
      </c>
      <c r="C58" s="29">
        <f>ROUND(AVERAGE(C6,C12,C14,C16,C24,C30,C35,C37,C45,C56),0)</f>
        <v>75</v>
      </c>
      <c r="D58" s="29">
        <f>ROUND(AVERAGE(D6,D12,D14,D16,D24,D30,D35,D37,D45,D56),0)</f>
        <v>78</v>
      </c>
      <c r="E58" s="29">
        <f>ROUND(AVERAGE(E6,E12,E14,E16,E24,E30,E35,E37,E45,E56),0)</f>
        <v>83</v>
      </c>
      <c r="F58" s="29">
        <f>ROUND(AVERAGE(F6,F12,F14,F16,F24,F30,F35,F37,F45,F56),0)</f>
        <v>84</v>
      </c>
      <c r="G58" s="29">
        <f>ROUND(AVERAGE(G6,G12,G14,G16,G24,G30,G35,G37,G45,G56),0)</f>
        <v>83</v>
      </c>
      <c r="H58" s="29">
        <f>ROUND(AVERAGE(H6,H12,H14,H16,H24,H30,H35,H37,H45,H56),0)</f>
        <v>88</v>
      </c>
      <c r="I58" s="29">
        <f>ROUND(AVERAGE(I6,I12,I14,I16,I24,I30,I35,I37,I45,I56),0)</f>
        <v>90</v>
      </c>
      <c r="J58" s="29">
        <f>ROUND(AVERAGE(J6,J12,J14,J16,J24,J30,J35,J37,J45,J56),0)</f>
        <v>92</v>
      </c>
      <c r="K58" s="29">
        <f>ROUND(AVERAGE(K6,K12,K14,K16,K24,K30,K35,K37,K45,K56),0)</f>
        <v>92</v>
      </c>
      <c r="L58" s="29">
        <f>ROUND(AVERAGE(L6,L12,L14,L16,L24,L30,L35,L37,L45,L56),0)</f>
        <v>94</v>
      </c>
      <c r="M58" s="29">
        <f>ROUND(AVERAGE(M6,M12,M14,M16,M24,M30,M35,M37,M45,M56),0)</f>
        <v>95</v>
      </c>
      <c r="N58" s="29">
        <f>ROUND(AVERAGE(N6,N12,N14,N16,N24,N30,N35,N37,N45,N56),0)</f>
        <v>96</v>
      </c>
      <c r="O58" s="29">
        <f>ROUND(AVERAGE(O6,O12,O14,O16,O24,O30,O35,O37,O45,O56),0)</f>
        <v>93</v>
      </c>
      <c r="P58" s="29">
        <f>ROUND(AVERAGE(P6,P12,P14,P16,P24,P30,P35,P37,P45,P56),0)</f>
        <v>101</v>
      </c>
      <c r="Q58" s="29">
        <f>ROUND(AVERAGE(Q6,Q12,Q14,Q16,Q24,Q30,Q35,Q37,Q45,Q56),0)</f>
        <v>103</v>
      </c>
      <c r="R58" s="29">
        <f>ROUND(AVERAGE(R6,R12,R14,R16,R24,R30,R35,R37,R45,R56),0)</f>
        <v>110</v>
      </c>
      <c r="S58" s="29">
        <f>ROUND(AVERAGE(S6,S12,S14,S16,S24,S30,S35,S37,S45,S56),0)</f>
        <v>112</v>
      </c>
      <c r="T58" s="29">
        <f>ROUND(AVERAGE(T6,T12,T14,T16,T24,T30,T35,T37,T45,T56),0)</f>
        <v>115</v>
      </c>
      <c r="U58" s="29">
        <f>ROUND(AVERAGE(U6,U12,U14,U16,U24,U30,U35,U37,U45,U56),0)</f>
        <v>73</v>
      </c>
      <c r="V58" s="29">
        <f>ROUND(AVERAGE(V6,V12,V14,V16,V24,V30,V35,V37,V45,V56),0)</f>
        <v>84</v>
      </c>
      <c r="W58" s="29">
        <f>ROUND(AVERAGE(W6,W12,W14,W16,W24,W30,W35,W37,W45,W56),0)</f>
        <v>93</v>
      </c>
      <c r="X58" s="29">
        <f>ROUND(AVERAGE(X6,X12,X14,X16,X24,X30,X35,X37,X45,X56),0)</f>
        <v>103</v>
      </c>
      <c r="Y58" s="29">
        <f>ROUND(AVERAGE(Y6,Y12,Y14,Y16,Y24,Y30,Y35,Y37,Y45,Y56),0)</f>
        <v>100</v>
      </c>
      <c r="Z58" s="29">
        <f>ROUND(AVERAGE(Z6,Z12,Z14,Z16,Z24,Z30,Z35,Z37,Z45,Z56),0)</f>
        <v>114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dcterms:created xsi:type="dcterms:W3CDTF">2009-06-03T05:27:37Z</dcterms:created>
  <dcterms:modified xsi:type="dcterms:W3CDTF">2009-08-13T13:54:55Z</dcterms:modified>
  <cp:category/>
  <cp:version/>
  <cp:contentType/>
  <cp:contentStatus/>
</cp:coreProperties>
</file>