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tabRatio="941" activeTab="0"/>
  </bookViews>
  <sheets>
    <sheet name="Compare" sheetId="1" r:id="rId1"/>
    <sheet name="A64X2-6000+" sheetId="2" r:id="rId2"/>
    <sheet name="A64X2-5000+" sheetId="3" r:id="rId3"/>
    <sheet name="A64X2-4800+(EE)" sheetId="4" r:id="rId4"/>
    <sheet name="A64X2-4600+(EE)" sheetId="5" r:id="rId5"/>
    <sheet name="A64X2-4400+(EE)" sheetId="6" r:id="rId6"/>
    <sheet name="A64X2-4400+" sheetId="7" r:id="rId7"/>
    <sheet name="AX2-BE-2350" sheetId="8" r:id="rId8"/>
    <sheet name="AX2-BE-2350L" sheetId="9" r:id="rId9"/>
    <sheet name="A64-FX60(939)" sheetId="10" r:id="rId10"/>
    <sheet name="A64X2-4800+(939)" sheetId="11" r:id="rId11"/>
    <sheet name="A64X2-4400+(939)" sheetId="12" r:id="rId12"/>
    <sheet name="A64X2-3800+(939)" sheetId="13" r:id="rId13"/>
    <sheet name="C2X-QX9770" sheetId="14" r:id="rId14"/>
    <sheet name="C2X-QX9650" sheetId="15" r:id="rId15"/>
    <sheet name="C2X-QX6850" sheetId="16" r:id="rId16"/>
    <sheet name="C2X-QX6700" sheetId="17" r:id="rId17"/>
    <sheet name="C2X-X6800" sheetId="18" r:id="rId18"/>
    <sheet name="C2D-E6420" sheetId="19" r:id="rId19"/>
    <sheet name="C2D-E6420L" sheetId="20" r:id="rId20"/>
    <sheet name="C2D-E6320" sheetId="21" r:id="rId21"/>
    <sheet name="C2D-E6320L" sheetId="22" r:id="rId22"/>
    <sheet name="C2D-E6300" sheetId="23" r:id="rId23"/>
    <sheet name="C2D-E4400" sheetId="24" r:id="rId24"/>
    <sheet name="C2D-E4300" sheetId="25" r:id="rId25"/>
    <sheet name="P-E2160" sheetId="26" r:id="rId26"/>
    <sheet name="P-E2140" sheetId="27" r:id="rId27"/>
    <sheet name="Celeron-440" sheetId="28" r:id="rId28"/>
    <sheet name="Celeron-430" sheetId="29" r:id="rId29"/>
    <sheet name="Celeron-420" sheetId="30" r:id="rId30"/>
    <sheet name="P-D940" sheetId="31" r:id="rId31"/>
    <sheet name="P-D930" sheetId="32" r:id="rId32"/>
    <sheet name="P-D915" sheetId="33" r:id="rId33"/>
    <sheet name="P-D805" sheetId="34" r:id="rId34"/>
    <sheet name="P4-651" sheetId="35" r:id="rId35"/>
    <sheet name="P4-531" sheetId="36" r:id="rId36"/>
    <sheet name="P4-521" sheetId="37" r:id="rId37"/>
    <sheet name="Template" sheetId="38" r:id="rId38"/>
  </sheets>
  <definedNames/>
  <calcPr fullCalcOnLoad="1" fullPrecision="0"/>
</workbook>
</file>

<file path=xl/sharedStrings.xml><?xml version="1.0" encoding="utf-8"?>
<sst xmlns="http://schemas.openxmlformats.org/spreadsheetml/2006/main" count="5025" uniqueCount="134">
  <si>
    <t>3ds max</t>
  </si>
  <si>
    <t>Wireframe Graphics</t>
  </si>
  <si>
    <t>Mixed Wire/Shade GFX</t>
  </si>
  <si>
    <t>Shaded Graphics</t>
  </si>
  <si>
    <t>Hardware Shaders</t>
  </si>
  <si>
    <t>Graphics/Texturing/Lighting/Blending</t>
  </si>
  <si>
    <t>Inverse Kinematics</t>
  </si>
  <si>
    <t>Object Creation/Editing/Manipulation</t>
  </si>
  <si>
    <t>Scene Creation Manipulation</t>
  </si>
  <si>
    <t>Rendering</t>
  </si>
  <si>
    <t>CPU Render</t>
  </si>
  <si>
    <t>Graphics</t>
  </si>
  <si>
    <t>Maya</t>
  </si>
  <si>
    <t>GFX</t>
  </si>
  <si>
    <t>I/O</t>
  </si>
  <si>
    <t>CPU</t>
  </si>
  <si>
    <t>Overall</t>
  </si>
  <si>
    <t>Lightwave</t>
  </si>
  <si>
    <t>3D Modeling</t>
  </si>
  <si>
    <t>LU</t>
  </si>
  <si>
    <t>FFT</t>
  </si>
  <si>
    <t>ODE</t>
  </si>
  <si>
    <t>Sparse</t>
  </si>
  <si>
    <t>2D</t>
  </si>
  <si>
    <t>3D</t>
  </si>
  <si>
    <t>MATLAB</t>
  </si>
  <si>
    <t>CAD/CAE</t>
  </si>
  <si>
    <t>Pro/ENGINEER</t>
  </si>
  <si>
    <t>Graphics_wireframe</t>
  </si>
  <si>
    <t>Graphics_shade</t>
  </si>
  <si>
    <t>File Time</t>
  </si>
  <si>
    <t>Composite score</t>
  </si>
  <si>
    <t>SolidWorks</t>
  </si>
  <si>
    <t>Test Total</t>
  </si>
  <si>
    <t>Photoshop</t>
  </si>
  <si>
    <t>Blur</t>
  </si>
  <si>
    <t>Color</t>
  </si>
  <si>
    <t>Filters</t>
  </si>
  <si>
    <t>Light</t>
  </si>
  <si>
    <t>Rotate</t>
  </si>
  <si>
    <t>Sharp</t>
  </si>
  <si>
    <t>Resize</t>
  </si>
  <si>
    <t>Transform</t>
  </si>
  <si>
    <t>Photo processing</t>
  </si>
  <si>
    <t>Compiling</t>
  </si>
  <si>
    <t>Small</t>
  </si>
  <si>
    <t>Medium</t>
  </si>
  <si>
    <t>Large</t>
  </si>
  <si>
    <t>WEB Server</t>
  </si>
  <si>
    <t>CPU RightMark</t>
  </si>
  <si>
    <t>Solver</t>
  </si>
  <si>
    <t>Render</t>
  </si>
  <si>
    <t>Synthetic</t>
  </si>
  <si>
    <t>WinRAR</t>
  </si>
  <si>
    <t>Packing</t>
  </si>
  <si>
    <t>7-Zip</t>
  </si>
  <si>
    <t>Apache HTTP Server</t>
  </si>
  <si>
    <t>FineReader</t>
  </si>
  <si>
    <t>OCR</t>
  </si>
  <si>
    <t>Canopus ProCoder</t>
  </si>
  <si>
    <t>LAME</t>
  </si>
  <si>
    <t>Monkey Audio</t>
  </si>
  <si>
    <t>OGG Encoder</t>
  </si>
  <si>
    <t>Windows Media Encoder CD</t>
  </si>
  <si>
    <t>Windows Media Encoder Loss</t>
  </si>
  <si>
    <t>DivX</t>
  </si>
  <si>
    <t>Windows Media Video 9</t>
  </si>
  <si>
    <t>x264</t>
  </si>
  <si>
    <t>XviD</t>
  </si>
  <si>
    <t>F.E.A.R.</t>
  </si>
  <si>
    <t>Half-Life 2</t>
  </si>
  <si>
    <t>Quake 4</t>
  </si>
  <si>
    <t>Supreme Commander</t>
  </si>
  <si>
    <t>LQ</t>
  </si>
  <si>
    <t>MQ</t>
  </si>
  <si>
    <t>HQ</t>
  </si>
  <si>
    <t>Games</t>
  </si>
  <si>
    <t>Professional score</t>
  </si>
  <si>
    <t>Home score</t>
  </si>
  <si>
    <t>Overall score</t>
  </si>
  <si>
    <t>Begin</t>
  </si>
  <si>
    <t>End</t>
  </si>
  <si>
    <t>Time</t>
  </si>
  <si>
    <t>Visual Studio 2005</t>
  </si>
  <si>
    <t>Call of Duty 2</t>
  </si>
  <si>
    <t>Serious Sam 2</t>
  </si>
  <si>
    <t>Audio Encoding</t>
  </si>
  <si>
    <t>Video Encoding</t>
  </si>
  <si>
    <t>Core 2 Duo E4300</t>
  </si>
  <si>
    <t>Athlon 64 X2 6000+</t>
  </si>
  <si>
    <t>Core 2 eXtreme QX6700</t>
  </si>
  <si>
    <t>U</t>
  </si>
  <si>
    <t>I</t>
  </si>
  <si>
    <t>DU</t>
  </si>
  <si>
    <t>Power consumption (idle)</t>
  </si>
  <si>
    <t>Power consumption (100%)</t>
  </si>
  <si>
    <t>PWR/Idle</t>
  </si>
  <si>
    <t>PWR/100%</t>
  </si>
  <si>
    <t>Core 2 Duo E4400</t>
  </si>
  <si>
    <t>Core 2 Duo E6300</t>
  </si>
  <si>
    <t>WME CD</t>
  </si>
  <si>
    <t>WME Loss</t>
  </si>
  <si>
    <t>WMV 9</t>
  </si>
  <si>
    <t>Athlon 64 X2 5000+</t>
  </si>
  <si>
    <t>Athlon 64 X2 4400+</t>
  </si>
  <si>
    <t>Pentium E2140</t>
  </si>
  <si>
    <t>Core 2 Duo E6320</t>
  </si>
  <si>
    <t>Core 2 Duo E6420</t>
  </si>
  <si>
    <t>Pentium E2160</t>
  </si>
  <si>
    <t>Core 2 Duo E6420L</t>
  </si>
  <si>
    <t>Core 2 Duo E6320L</t>
  </si>
  <si>
    <t>Athlon X2 BE-2350L</t>
  </si>
  <si>
    <t>Athlon X2 BE-2350</t>
  </si>
  <si>
    <t>Athlon 64 X2 3800+ (939)</t>
  </si>
  <si>
    <t>Athlon 64 X2 4400+ (939)</t>
  </si>
  <si>
    <t>Athlon 64 X2 4800+ (939)</t>
  </si>
  <si>
    <t>Athlon 64 FX-60 (939)</t>
  </si>
  <si>
    <t>Pentium D 940</t>
  </si>
  <si>
    <t>Core 2 eXtreme X6800</t>
  </si>
  <si>
    <t>Core 2 eXtreme QX6850</t>
  </si>
  <si>
    <t>Pentium D 930</t>
  </si>
  <si>
    <t>Pentium D 915</t>
  </si>
  <si>
    <t>Pentium D 805</t>
  </si>
  <si>
    <t>Pentium 4 521</t>
  </si>
  <si>
    <t>Pentium 4 531</t>
  </si>
  <si>
    <t>Pentium 4 651</t>
  </si>
  <si>
    <t>Athlon 64 X2 4400+ EE</t>
  </si>
  <si>
    <t>Athlon 64 X2 4600+ EE</t>
  </si>
  <si>
    <t>Athlon 64 X2 4800+ EE</t>
  </si>
  <si>
    <t>Celeron 420</t>
  </si>
  <si>
    <t>Celeron 430</t>
  </si>
  <si>
    <t>Celeron 440</t>
  </si>
  <si>
    <t>Core 2 eXtreme QX9650</t>
  </si>
  <si>
    <t>Core 2 eXtreme QX9770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</si>
</sst>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21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21" fontId="1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" fontId="9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1" fontId="4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21" fontId="1" fillId="0" borderId="0" xfId="0" applyNumberFormat="1" applyFont="1" applyAlignment="1">
      <alignment/>
    </xf>
    <xf numFmtId="2" fontId="1" fillId="33" borderId="10" xfId="0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21" fontId="3" fillId="34" borderId="10" xfId="0" applyNumberFormat="1" applyFont="1" applyFill="1" applyBorder="1" applyAlignment="1">
      <alignment/>
    </xf>
    <xf numFmtId="164" fontId="3" fillId="34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1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1" fontId="6" fillId="35" borderId="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21" fontId="1" fillId="33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6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1" fontId="8" fillId="35" borderId="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2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25.625" style="24" bestFit="1" customWidth="1"/>
    <col min="2" max="4" width="16.75390625" style="19" bestFit="1" customWidth="1"/>
    <col min="5" max="8" width="17.125" style="19" bestFit="1" customWidth="1"/>
    <col min="9" max="11" width="14.375" style="19" bestFit="1" customWidth="1"/>
    <col min="12" max="13" width="17.875" style="19" bestFit="1" customWidth="1"/>
    <col min="14" max="16" width="21.125" style="19" bestFit="1" customWidth="1"/>
    <col min="17" max="17" width="22.75390625" style="19" bestFit="1" customWidth="1"/>
    <col min="18" max="18" width="21.125" style="19" bestFit="1" customWidth="1"/>
    <col min="19" max="19" width="22.75390625" style="19" bestFit="1" customWidth="1"/>
    <col min="20" max="20" width="21.125" style="19" bestFit="1" customWidth="1"/>
    <col min="21" max="21" width="25.875" style="19" bestFit="1" customWidth="1"/>
    <col min="22" max="25" width="27.625" style="19" bestFit="1" customWidth="1"/>
    <col min="26" max="28" width="28.375" style="19" bestFit="1" customWidth="1"/>
    <col min="29" max="29" width="24.75390625" style="19" bestFit="1" customWidth="1"/>
    <col min="30" max="31" width="23.375" style="19" bestFit="1" customWidth="1"/>
    <col min="32" max="32" width="22.375" style="19" bestFit="1" customWidth="1"/>
    <col min="33" max="35" width="26.25390625" style="19" bestFit="1" customWidth="1"/>
    <col min="36" max="37" width="22.375" style="19" bestFit="1" customWidth="1"/>
  </cols>
  <sheetData>
    <row r="1" spans="2:37" ht="15.75">
      <c r="B1" s="21" t="s">
        <v>123</v>
      </c>
      <c r="C1" s="21" t="s">
        <v>124</v>
      </c>
      <c r="D1" s="21" t="s">
        <v>125</v>
      </c>
      <c r="E1" s="21" t="s">
        <v>122</v>
      </c>
      <c r="F1" s="21" t="s">
        <v>121</v>
      </c>
      <c r="G1" s="21" t="s">
        <v>120</v>
      </c>
      <c r="H1" s="21" t="s">
        <v>117</v>
      </c>
      <c r="I1" s="21" t="s">
        <v>129</v>
      </c>
      <c r="J1" s="21" t="s">
        <v>130</v>
      </c>
      <c r="K1" s="21" t="s">
        <v>131</v>
      </c>
      <c r="L1" s="21" t="s">
        <v>105</v>
      </c>
      <c r="M1" s="21" t="s">
        <v>108</v>
      </c>
      <c r="N1" s="21" t="s">
        <v>88</v>
      </c>
      <c r="O1" s="21" t="s">
        <v>98</v>
      </c>
      <c r="P1" s="21" t="s">
        <v>99</v>
      </c>
      <c r="Q1" s="21" t="s">
        <v>110</v>
      </c>
      <c r="R1" s="21" t="s">
        <v>106</v>
      </c>
      <c r="S1" s="21" t="s">
        <v>109</v>
      </c>
      <c r="T1" s="21" t="s">
        <v>107</v>
      </c>
      <c r="U1" s="21" t="s">
        <v>118</v>
      </c>
      <c r="V1" s="21" t="s">
        <v>90</v>
      </c>
      <c r="W1" s="21" t="s">
        <v>119</v>
      </c>
      <c r="X1" s="21" t="s">
        <v>132</v>
      </c>
      <c r="Y1" s="21" t="s">
        <v>133</v>
      </c>
      <c r="Z1" s="21" t="s">
        <v>113</v>
      </c>
      <c r="AA1" s="21" t="s">
        <v>114</v>
      </c>
      <c r="AB1" s="21" t="s">
        <v>115</v>
      </c>
      <c r="AC1" s="21" t="s">
        <v>116</v>
      </c>
      <c r="AD1" s="21" t="s">
        <v>112</v>
      </c>
      <c r="AE1" s="21" t="s">
        <v>111</v>
      </c>
      <c r="AF1" s="21" t="s">
        <v>104</v>
      </c>
      <c r="AG1" s="21" t="s">
        <v>126</v>
      </c>
      <c r="AH1" s="21" t="s">
        <v>127</v>
      </c>
      <c r="AI1" s="21" t="s">
        <v>128</v>
      </c>
      <c r="AJ1" s="21" t="s">
        <v>103</v>
      </c>
      <c r="AK1" s="21" t="s">
        <v>89</v>
      </c>
    </row>
    <row r="2" spans="1:37" ht="12.75">
      <c r="A2" s="24" t="s">
        <v>18</v>
      </c>
      <c r="B2" s="20">
        <f>'P4-521'!$B24</f>
        <v>64</v>
      </c>
      <c r="C2" s="20">
        <f>'P4-531'!$B24</f>
        <v>68</v>
      </c>
      <c r="D2" s="20">
        <f>'P4-651'!$B24</f>
        <v>77</v>
      </c>
      <c r="E2" s="20">
        <f>'P-D805'!$B24</f>
        <v>72</v>
      </c>
      <c r="F2" s="20">
        <f>'P-D915'!$B24</f>
        <v>80</v>
      </c>
      <c r="G2" s="20">
        <f>'P-D930'!$B24</f>
        <v>85</v>
      </c>
      <c r="H2" s="20">
        <f>'P-D940'!$B24</f>
        <v>90</v>
      </c>
      <c r="I2" s="20">
        <f>'Celeron-420'!$B24</f>
        <v>64</v>
      </c>
      <c r="J2" s="20">
        <f>'Celeron-430'!$B24</f>
        <v>69</v>
      </c>
      <c r="K2" s="20">
        <f>'Celeron-440'!$B24</f>
        <v>74</v>
      </c>
      <c r="L2" s="20">
        <f>'P-E2140'!$B24</f>
        <v>87</v>
      </c>
      <c r="M2" s="20">
        <f>'P-E2160'!$B24</f>
        <v>96</v>
      </c>
      <c r="N2" s="20">
        <f>'C2D-E4300'!$B24</f>
        <v>100</v>
      </c>
      <c r="O2" s="20">
        <f>'C2D-E4400'!$B24</f>
        <v>108</v>
      </c>
      <c r="P2" s="20">
        <f>'C2D-E6300'!$B24</f>
        <v>104</v>
      </c>
      <c r="Q2" s="20">
        <f>'C2D-E6320L'!$B24</f>
        <v>106</v>
      </c>
      <c r="R2" s="20">
        <f>'C2D-E6320'!$B24</f>
        <v>107</v>
      </c>
      <c r="S2" s="20">
        <f>'C2D-E6420L'!$B24</f>
        <v>118</v>
      </c>
      <c r="T2" s="20">
        <f>'C2D-E6420'!$B24</f>
        <v>119</v>
      </c>
      <c r="U2" s="20">
        <f>'C2X-X6800'!$B24</f>
        <v>153</v>
      </c>
      <c r="V2" s="20">
        <f>'C2X-QX6700'!$B24</f>
        <v>166</v>
      </c>
      <c r="W2" s="20">
        <f>'C2X-QX6850'!$B24</f>
        <v>182</v>
      </c>
      <c r="X2" s="20">
        <f>'C2X-QX9650'!$B24</f>
        <v>194</v>
      </c>
      <c r="Y2" s="20">
        <f>'C2X-QX9770'!$B24</f>
        <v>207</v>
      </c>
      <c r="Z2" s="20">
        <f>'A64X2-3800+(939)'!$B24</f>
        <v>87</v>
      </c>
      <c r="AA2" s="20">
        <f>'A64X2-4400+(939)'!$B24</f>
        <v>96</v>
      </c>
      <c r="AB2" s="20">
        <f>'A64X2-4800+(939)'!$B24</f>
        <v>105</v>
      </c>
      <c r="AC2" s="20">
        <f>'A64-FX60(939)'!$B24</f>
        <v>110</v>
      </c>
      <c r="AD2" s="20">
        <f>'AX2-BE-2350'!$B24</f>
        <v>93</v>
      </c>
      <c r="AE2" s="20">
        <f>'AX2-BE-2350L'!$B24</f>
        <v>92</v>
      </c>
      <c r="AF2" s="20">
        <f>'A64X2-4400+'!$B24</f>
        <v>105</v>
      </c>
      <c r="AG2" s="20">
        <f>'A64X2-4400+(EE)'!$B24</f>
        <v>98</v>
      </c>
      <c r="AH2" s="20">
        <f>'A64X2-4600+(EE)'!$B24</f>
        <v>107</v>
      </c>
      <c r="AI2" s="20">
        <f>'A64X2-4800+(EE)'!$B24</f>
        <v>104</v>
      </c>
      <c r="AJ2" s="20">
        <f>'A64X2-5000+'!$B24</f>
        <v>112</v>
      </c>
      <c r="AK2" s="20">
        <f>'A64X2-6000+'!$B24</f>
        <v>131</v>
      </c>
    </row>
    <row r="3" spans="1:37" ht="12.75">
      <c r="A3" s="24" t="s">
        <v>26</v>
      </c>
      <c r="B3" s="20">
        <f>'P4-521'!$B56</f>
        <v>85</v>
      </c>
      <c r="C3" s="20">
        <f>'P4-531'!$B56</f>
        <v>90</v>
      </c>
      <c r="D3" s="20">
        <f>'P4-651'!$B56</f>
        <v>103</v>
      </c>
      <c r="E3" s="20">
        <f>'P-D805'!$B56</f>
        <v>83</v>
      </c>
      <c r="F3" s="20">
        <f>'P-D915'!$B56</f>
        <v>92</v>
      </c>
      <c r="G3" s="20">
        <f>'P-D930'!$B56</f>
        <v>98</v>
      </c>
      <c r="H3" s="20">
        <f>'P-D940'!$B56</f>
        <v>103</v>
      </c>
      <c r="I3" s="20">
        <f>'Celeron-420'!$B56</f>
        <v>84</v>
      </c>
      <c r="J3" s="20">
        <f>'Celeron-430'!$B56</f>
        <v>90</v>
      </c>
      <c r="K3" s="20">
        <f>'Celeron-440'!$B56</f>
        <v>99</v>
      </c>
      <c r="L3" s="20">
        <f>'P-E2140'!$B56</f>
        <v>91</v>
      </c>
      <c r="M3" s="20">
        <f>'P-E2160'!$B56</f>
        <v>99</v>
      </c>
      <c r="N3" s="20">
        <f>'C2D-E4300'!$B56</f>
        <v>100</v>
      </c>
      <c r="O3" s="20">
        <f>'C2D-E4400'!$B56</f>
        <v>108</v>
      </c>
      <c r="P3" s="20">
        <f>'C2D-E6300'!$B56</f>
        <v>104</v>
      </c>
      <c r="Q3" s="20">
        <f>'C2D-E6320L'!$B56</f>
        <v>105</v>
      </c>
      <c r="R3" s="20">
        <f>'C2D-E6320'!$B56</f>
        <v>107</v>
      </c>
      <c r="S3" s="20">
        <f>'C2D-E6420L'!$B56</f>
        <v>118</v>
      </c>
      <c r="T3" s="20">
        <f>'C2D-E6420'!$B56</f>
        <v>120</v>
      </c>
      <c r="U3" s="20">
        <f>'C2X-X6800'!$B56</f>
        <v>154</v>
      </c>
      <c r="V3" s="20">
        <f>'C2X-QX6700'!$B56</f>
        <v>139</v>
      </c>
      <c r="W3" s="20">
        <f>'C2X-QX6850'!$B56</f>
        <v>163</v>
      </c>
      <c r="X3" s="20">
        <f>'C2X-QX9650'!$B56</f>
        <v>167</v>
      </c>
      <c r="Y3" s="20">
        <f>'C2X-QX9770'!$B56</f>
        <v>173</v>
      </c>
      <c r="Z3" s="20">
        <f>'A64X2-3800+(939)'!$B56</f>
        <v>97</v>
      </c>
      <c r="AA3" s="20">
        <f>'A64X2-4400+(939)'!$B56</f>
        <v>106</v>
      </c>
      <c r="AB3" s="20">
        <f>'A64X2-4800+(939)'!$B56</f>
        <v>116</v>
      </c>
      <c r="AC3" s="20">
        <f>'A64-FX60(939)'!$B56</f>
        <v>121</v>
      </c>
      <c r="AD3" s="20">
        <f>'AX2-BE-2350'!$B56</f>
        <v>107</v>
      </c>
      <c r="AE3" s="20">
        <f>'AX2-BE-2350L'!$B56</f>
        <v>106</v>
      </c>
      <c r="AF3" s="20">
        <f>'A64X2-4400+'!$B56</f>
        <v>118</v>
      </c>
      <c r="AG3" s="20">
        <f>'A64X2-4400+(EE)'!$B56</f>
        <v>116</v>
      </c>
      <c r="AH3" s="20">
        <f>'A64X2-4600+(EE)'!$B56</f>
        <v>124</v>
      </c>
      <c r="AI3" s="20">
        <f>'A64X2-4800+(EE)'!$B56</f>
        <v>122</v>
      </c>
      <c r="AJ3" s="20">
        <f>'A64X2-5000+'!$B56</f>
        <v>131</v>
      </c>
      <c r="AK3" s="20">
        <f>'A64X2-6000+'!$B56</f>
        <v>150</v>
      </c>
    </row>
    <row r="4" spans="1:37" ht="12.75">
      <c r="A4" s="24" t="s">
        <v>43</v>
      </c>
      <c r="B4" s="20">
        <f>'P4-521'!$B70</f>
        <v>68</v>
      </c>
      <c r="C4" s="20">
        <f>'P4-531'!$B70</f>
        <v>72</v>
      </c>
      <c r="D4" s="20">
        <f>'P4-651'!$B70</f>
        <v>82</v>
      </c>
      <c r="E4" s="20">
        <f>'P-D805'!$B70</f>
        <v>85</v>
      </c>
      <c r="F4" s="20">
        <f>'P-D915'!$B70</f>
        <v>93</v>
      </c>
      <c r="G4" s="20">
        <f>'P-D930'!$B70</f>
        <v>98</v>
      </c>
      <c r="H4" s="20">
        <f>'P-D940'!$B70</f>
        <v>103</v>
      </c>
      <c r="I4" s="20">
        <f>'Celeron-420'!$B70</f>
        <v>57</v>
      </c>
      <c r="J4" s="20">
        <f>'Celeron-430'!$B70</f>
        <v>64</v>
      </c>
      <c r="K4" s="20">
        <f>'Celeron-440'!$B70</f>
        <v>70</v>
      </c>
      <c r="L4" s="20">
        <f>'P-E2140'!$B70</f>
        <v>88</v>
      </c>
      <c r="M4" s="20">
        <f>'P-E2160'!$B70</f>
        <v>98</v>
      </c>
      <c r="N4" s="20">
        <f>'C2D-E4300'!$B70</f>
        <v>100</v>
      </c>
      <c r="O4" s="20">
        <f>'C2D-E4400'!$B70</f>
        <v>109</v>
      </c>
      <c r="P4" s="20">
        <f>'C2D-E6300'!$B70</f>
        <v>105</v>
      </c>
      <c r="Q4" s="20">
        <f>'C2D-E6320L'!$B70</f>
        <v>105</v>
      </c>
      <c r="R4" s="20">
        <f>'C2D-E6320'!$B70</f>
        <v>105</v>
      </c>
      <c r="S4" s="20">
        <f>'C2D-E6420L'!$B70</f>
        <v>119</v>
      </c>
      <c r="T4" s="20">
        <f>'C2D-E6420'!$B70</f>
        <v>119</v>
      </c>
      <c r="U4" s="20">
        <f>'C2X-X6800'!$B70</f>
        <v>157</v>
      </c>
      <c r="V4" s="20">
        <f>'C2X-QX6700'!$B70</f>
        <v>186</v>
      </c>
      <c r="W4" s="20">
        <f>'C2X-QX6850'!$B70</f>
        <v>202</v>
      </c>
      <c r="X4" s="20">
        <f>'C2X-QX9650'!$B70</f>
        <v>217</v>
      </c>
      <c r="Y4" s="20">
        <f>'C2X-QX9770'!$B70</f>
        <v>238</v>
      </c>
      <c r="Z4" s="20">
        <f>'A64X2-3800+(939)'!$B70</f>
        <v>89</v>
      </c>
      <c r="AA4" s="20">
        <f>'A64X2-4400+(939)'!$B70</f>
        <v>97</v>
      </c>
      <c r="AB4" s="20">
        <f>'A64X2-4800+(939)'!$B70</f>
        <v>107</v>
      </c>
      <c r="AC4" s="20">
        <f>'A64-FX60(939)'!$B70</f>
        <v>114</v>
      </c>
      <c r="AD4" s="20">
        <f>'AX2-BE-2350'!$B70</f>
        <v>94</v>
      </c>
      <c r="AE4" s="20">
        <f>'AX2-BE-2350L'!$B70</f>
        <v>94</v>
      </c>
      <c r="AF4" s="20">
        <f>'A64X2-4400+'!$B70</f>
        <v>101</v>
      </c>
      <c r="AG4" s="20">
        <f>'A64X2-4400+(EE)'!$B70</f>
        <v>102</v>
      </c>
      <c r="AH4" s="20">
        <f>'A64X2-4600+(EE)'!$B70</f>
        <v>109</v>
      </c>
      <c r="AI4" s="20">
        <f>'A64X2-4800+(EE)'!$B70</f>
        <v>109</v>
      </c>
      <c r="AJ4" s="20">
        <f>'A64X2-5000+'!$B70</f>
        <v>116</v>
      </c>
      <c r="AK4" s="20">
        <f>'A64X2-6000+'!$B70</f>
        <v>133</v>
      </c>
    </row>
    <row r="5" spans="1:37" ht="12.75">
      <c r="A5" s="24" t="s">
        <v>44</v>
      </c>
      <c r="B5" s="20">
        <f>'P4-521'!$B74</f>
        <v>56</v>
      </c>
      <c r="C5" s="20">
        <f>'P4-531'!$B74</f>
        <v>60</v>
      </c>
      <c r="D5" s="20">
        <f>'P4-651'!$B74</f>
        <v>70</v>
      </c>
      <c r="E5" s="20">
        <f>'P-D805'!$B74</f>
        <v>61</v>
      </c>
      <c r="F5" s="20">
        <f>'P-D915'!$B74</f>
        <v>71</v>
      </c>
      <c r="G5" s="20">
        <f>'P-D930'!$B74</f>
        <v>75</v>
      </c>
      <c r="H5" s="20">
        <f>'P-D940'!$B74</f>
        <v>80</v>
      </c>
      <c r="I5" s="20">
        <f>'Celeron-420'!$B74</f>
        <v>54</v>
      </c>
      <c r="J5" s="20">
        <f>'Celeron-430'!$B74</f>
        <v>61</v>
      </c>
      <c r="K5" s="20">
        <f>'Celeron-440'!$B74</f>
        <v>67</v>
      </c>
      <c r="L5" s="20">
        <f>'P-E2140'!$B74</f>
        <v>80</v>
      </c>
      <c r="M5" s="20">
        <f>'P-E2160'!$B74</f>
        <v>87</v>
      </c>
      <c r="N5" s="20">
        <f>'C2D-E4300'!$B74</f>
        <v>100</v>
      </c>
      <c r="O5" s="20">
        <f>'C2D-E4400'!$B74</f>
        <v>110</v>
      </c>
      <c r="P5" s="20">
        <f>'C2D-E6300'!$B74</f>
        <v>104</v>
      </c>
      <c r="Q5" s="20">
        <f>'C2D-E6320L'!$B74</f>
        <v>110</v>
      </c>
      <c r="R5" s="20">
        <f>'C2D-E6320'!$B74</f>
        <v>111</v>
      </c>
      <c r="S5" s="20">
        <f>'C2D-E6420L'!$B74</f>
        <v>125</v>
      </c>
      <c r="T5" s="20">
        <f>'C2D-E6420'!$B74</f>
        <v>125</v>
      </c>
      <c r="U5" s="20">
        <f>'C2X-X6800'!$B74</f>
        <v>165</v>
      </c>
      <c r="V5" s="20">
        <f>'C2X-QX6700'!$B74</f>
        <v>151</v>
      </c>
      <c r="W5" s="20">
        <f>'C2X-QX6850'!$B74</f>
        <v>169</v>
      </c>
      <c r="X5" s="20">
        <f>'C2X-QX9650'!$B74</f>
        <v>184</v>
      </c>
      <c r="Y5" s="20">
        <f>'C2X-QX9770'!$B74</f>
        <v>195</v>
      </c>
      <c r="Z5" s="20">
        <f>'A64X2-3800+(939)'!$B74</f>
        <v>89</v>
      </c>
      <c r="AA5" s="20">
        <f>'A64X2-4400+(939)'!$B74</f>
        <v>102</v>
      </c>
      <c r="AB5" s="20">
        <f>'A64X2-4800+(939)'!$B74</f>
        <v>112</v>
      </c>
      <c r="AC5" s="20">
        <f>'A64-FX60(939)'!$B74</f>
        <v>117</v>
      </c>
      <c r="AD5" s="20">
        <f>'AX2-BE-2350'!$B74</f>
        <v>90</v>
      </c>
      <c r="AE5" s="20">
        <f>'AX2-BE-2350L'!$B74</f>
        <v>89</v>
      </c>
      <c r="AF5" s="20">
        <f>'A64X2-4400+'!$B74</f>
        <v>104</v>
      </c>
      <c r="AG5" s="20">
        <f>'A64X2-4400+(EE)'!$B74</f>
        <v>95</v>
      </c>
      <c r="AH5" s="20">
        <f>'A64X2-4600+(EE)'!$B74</f>
        <v>105</v>
      </c>
      <c r="AI5" s="20">
        <f>'A64X2-4800+(EE)'!$B74</f>
        <v>100</v>
      </c>
      <c r="AJ5" s="20">
        <f>'A64X2-5000+'!$B74</f>
        <v>110</v>
      </c>
      <c r="AK5" s="20">
        <f>'A64X2-6000+'!$B74</f>
        <v>136</v>
      </c>
    </row>
    <row r="6" spans="1:37" ht="12.75">
      <c r="A6" s="24" t="s">
        <v>48</v>
      </c>
      <c r="B6" s="20">
        <f>'P4-521'!$B82</f>
        <v>46</v>
      </c>
      <c r="C6" s="20">
        <f>'P4-531'!$B82</f>
        <v>50</v>
      </c>
      <c r="D6" s="20">
        <f>'P4-651'!$B82</f>
        <v>55</v>
      </c>
      <c r="E6" s="20">
        <f>'P-D805'!$B82</f>
        <v>56</v>
      </c>
      <c r="F6" s="20">
        <f>'P-D915'!$B82</f>
        <v>62</v>
      </c>
      <c r="G6" s="20">
        <f>'P-D930'!$B82</f>
        <v>65</v>
      </c>
      <c r="H6" s="20">
        <f>'P-D940'!$B82</f>
        <v>68</v>
      </c>
      <c r="I6" s="20">
        <f>'Celeron-420'!$B82</f>
        <v>52</v>
      </c>
      <c r="J6" s="20">
        <f>'Celeron-430'!$B82</f>
        <v>53</v>
      </c>
      <c r="K6" s="20">
        <f>'Celeron-440'!$B82</f>
        <v>56</v>
      </c>
      <c r="L6" s="20">
        <f>'P-E2140'!$B82</f>
        <v>72</v>
      </c>
      <c r="M6" s="20">
        <f>'P-E2160'!$B82</f>
        <v>74</v>
      </c>
      <c r="N6" s="20">
        <f>'C2D-E4300'!$B82</f>
        <v>100</v>
      </c>
      <c r="O6" s="20">
        <f>'C2D-E4400'!$B82</f>
        <v>108</v>
      </c>
      <c r="P6" s="20">
        <f>'C2D-E6300'!$B82</f>
        <v>103</v>
      </c>
      <c r="Q6" s="20">
        <f>'C2D-E6320L'!$B82</f>
        <v>99</v>
      </c>
      <c r="R6" s="20">
        <f>'C2D-E6320'!$B82</f>
        <v>105</v>
      </c>
      <c r="S6" s="20">
        <f>'C2D-E6420L'!$B82</f>
        <v>112</v>
      </c>
      <c r="T6" s="20">
        <f>'C2D-E6420'!$B82</f>
        <v>116</v>
      </c>
      <c r="U6" s="20">
        <f>'C2X-X6800'!$B82</f>
        <v>152</v>
      </c>
      <c r="V6" s="20">
        <f>'C2X-QX6700'!$B82</f>
        <v>124</v>
      </c>
      <c r="W6" s="20">
        <f>'C2X-QX6850'!$B82</f>
        <v>151</v>
      </c>
      <c r="X6" s="20">
        <f>'C2X-QX9650'!$B82</f>
        <v>152</v>
      </c>
      <c r="Y6" s="20">
        <f>'C2X-QX9770'!$B82</f>
        <v>156</v>
      </c>
      <c r="Z6" s="20">
        <f>'A64X2-3800+(939)'!$B82</f>
        <v>86</v>
      </c>
      <c r="AA6" s="20">
        <f>'A64X2-4400+(939)'!$B82</f>
        <v>97</v>
      </c>
      <c r="AB6" s="20">
        <f>'A64X2-4800+(939)'!$B82</f>
        <v>100</v>
      </c>
      <c r="AC6" s="20">
        <f>'A64-FX60(939)'!$B82</f>
        <v>116</v>
      </c>
      <c r="AD6" s="20">
        <f>'AX2-BE-2350'!$B82</f>
        <v>81</v>
      </c>
      <c r="AE6" s="20">
        <f>'AX2-BE-2350L'!$B82</f>
        <v>80</v>
      </c>
      <c r="AF6" s="20">
        <f>'A64X2-4400+'!$B82</f>
        <v>92</v>
      </c>
      <c r="AG6" s="20">
        <f>'A64X2-4400+(EE)'!$B82</f>
        <v>90</v>
      </c>
      <c r="AH6" s="20">
        <f>'A64X2-4600+(EE)'!$B82</f>
        <v>100</v>
      </c>
      <c r="AI6" s="20">
        <f>'A64X2-4800+(EE)'!$B82</f>
        <v>92</v>
      </c>
      <c r="AJ6" s="20">
        <f>'A64X2-5000+'!$B82</f>
        <v>101</v>
      </c>
      <c r="AK6" s="20">
        <f>'A64X2-6000+'!$B82</f>
        <v>135</v>
      </c>
    </row>
    <row r="7" spans="1:37" ht="12.75">
      <c r="A7" s="24" t="s">
        <v>52</v>
      </c>
      <c r="B7" s="20">
        <f>'P4-521'!$B89</f>
        <v>69</v>
      </c>
      <c r="C7" s="20">
        <f>'P4-531'!$B89</f>
        <v>74</v>
      </c>
      <c r="D7" s="20">
        <f>'P4-651'!$B89</f>
        <v>84</v>
      </c>
      <c r="E7" s="20">
        <f>'P-D805'!$B89</f>
        <v>83</v>
      </c>
      <c r="F7" s="20">
        <f>'P-D915'!$B89</f>
        <v>88</v>
      </c>
      <c r="G7" s="20">
        <f>'P-D930'!$B89</f>
        <v>94</v>
      </c>
      <c r="H7" s="20">
        <f>'P-D940'!$B89</f>
        <v>101</v>
      </c>
      <c r="I7" s="20">
        <f>'Celeron-420'!$B89</f>
        <v>54</v>
      </c>
      <c r="J7" s="20">
        <f>'Celeron-430'!$B89</f>
        <v>61</v>
      </c>
      <c r="K7" s="20">
        <f>'Celeron-440'!$B89</f>
        <v>67</v>
      </c>
      <c r="L7" s="20">
        <f>'P-E2140'!$B89</f>
        <v>89</v>
      </c>
      <c r="M7" s="20">
        <f>'P-E2160'!$B89</f>
        <v>101</v>
      </c>
      <c r="N7" s="20">
        <f>'C2D-E4300'!$B89</f>
        <v>100</v>
      </c>
      <c r="O7" s="20">
        <f>'C2D-E4400'!$B89</f>
        <v>111</v>
      </c>
      <c r="P7" s="20">
        <f>'C2D-E6300'!$B89</f>
        <v>105</v>
      </c>
      <c r="Q7" s="20">
        <f>'C2D-E6320L'!$B89</f>
        <v>105</v>
      </c>
      <c r="R7" s="20">
        <f>'C2D-E6320'!$B89</f>
        <v>105</v>
      </c>
      <c r="S7" s="20">
        <f>'C2D-E6420L'!$B89</f>
        <v>120</v>
      </c>
      <c r="T7" s="20">
        <f>'C2D-E6420'!$B89</f>
        <v>120</v>
      </c>
      <c r="U7" s="20">
        <f>'C2X-X6800'!$B89</f>
        <v>162</v>
      </c>
      <c r="V7" s="20">
        <f>'C2X-QX6700'!$B89</f>
        <v>222</v>
      </c>
      <c r="W7" s="20">
        <f>'C2X-QX6850'!$B89</f>
        <v>249</v>
      </c>
      <c r="X7" s="20">
        <f>'C2X-QX9650'!$B89</f>
        <v>325</v>
      </c>
      <c r="Y7" s="20">
        <f>'C2X-QX9770'!$B89</f>
        <v>350</v>
      </c>
      <c r="Z7" s="20">
        <f>'A64X2-3800+(939)'!$B89</f>
        <v>107</v>
      </c>
      <c r="AA7" s="20">
        <f>'A64X2-4400+(939)'!$B89</f>
        <v>118</v>
      </c>
      <c r="AB7" s="20">
        <f>'A64X2-4800+(939)'!$B89</f>
        <v>129</v>
      </c>
      <c r="AC7" s="20">
        <f>'A64-FX60(939)'!$B89</f>
        <v>137</v>
      </c>
      <c r="AD7" s="20">
        <f>'AX2-BE-2350'!$B89</f>
        <v>111</v>
      </c>
      <c r="AE7" s="20">
        <f>'AX2-BE-2350L'!$B89</f>
        <v>111</v>
      </c>
      <c r="AF7" s="20">
        <f>'A64X2-4400+'!$B89</f>
        <v>116</v>
      </c>
      <c r="AG7" s="20">
        <f>'A64X2-4400+(EE)'!$B89</f>
        <v>122</v>
      </c>
      <c r="AH7" s="20">
        <f>'A64X2-4600+(EE)'!$B89</f>
        <v>128</v>
      </c>
      <c r="AI7" s="20">
        <f>'A64X2-4800+(EE)'!$B89</f>
        <v>132</v>
      </c>
      <c r="AJ7" s="20">
        <f>'A64X2-5000+'!$B89</f>
        <v>138</v>
      </c>
      <c r="AK7" s="20">
        <f>'A64X2-6000+'!$B89</f>
        <v>158</v>
      </c>
    </row>
    <row r="8" spans="1:37" ht="12.75">
      <c r="A8" s="24" t="s">
        <v>54</v>
      </c>
      <c r="B8" s="20">
        <f>'P4-521'!$B94</f>
        <v>70</v>
      </c>
      <c r="C8" s="20">
        <f>'P4-531'!$B94</f>
        <v>74</v>
      </c>
      <c r="D8" s="20">
        <f>'P4-651'!$B94</f>
        <v>84</v>
      </c>
      <c r="E8" s="20">
        <f>'P-D805'!$B94</f>
        <v>69</v>
      </c>
      <c r="F8" s="20">
        <f>'P-D915'!$B94</f>
        <v>94</v>
      </c>
      <c r="G8" s="20">
        <f>'P-D930'!$B94</f>
        <v>98</v>
      </c>
      <c r="H8" s="20">
        <f>'P-D940'!$B94</f>
        <v>102</v>
      </c>
      <c r="I8" s="20">
        <f>'Celeron-420'!$B94</f>
        <v>65</v>
      </c>
      <c r="J8" s="20">
        <f>'Celeron-430'!$B94</f>
        <v>69</v>
      </c>
      <c r="K8" s="20">
        <f>'Celeron-440'!$B94</f>
        <v>74</v>
      </c>
      <c r="L8" s="20">
        <f>'P-E2140'!$B94</f>
        <v>89</v>
      </c>
      <c r="M8" s="20">
        <f>'P-E2160'!$B94</f>
        <v>106</v>
      </c>
      <c r="N8" s="20">
        <f>'C2D-E4300'!$B94</f>
        <v>100</v>
      </c>
      <c r="O8" s="20">
        <f>'C2D-E4400'!$B94</f>
        <v>107</v>
      </c>
      <c r="P8" s="20">
        <f>'C2D-E6300'!$B94</f>
        <v>112</v>
      </c>
      <c r="Q8" s="20">
        <f>'C2D-E6320L'!$B94</f>
        <v>108</v>
      </c>
      <c r="R8" s="20">
        <f>'C2D-E6320'!$B94</f>
        <v>114</v>
      </c>
      <c r="S8" s="20">
        <f>'C2D-E6420L'!$B94</f>
        <v>121</v>
      </c>
      <c r="T8" s="20">
        <f>'C2D-E6420'!$B94</f>
        <v>123</v>
      </c>
      <c r="U8" s="20">
        <f>'C2X-X6800'!$B94</f>
        <v>143</v>
      </c>
      <c r="V8" s="20">
        <f>'C2X-QX6700'!$B94</f>
        <v>139</v>
      </c>
      <c r="W8" s="20">
        <f>'C2X-QX6850'!$B94</f>
        <v>154</v>
      </c>
      <c r="X8" s="20">
        <f>'C2X-QX9650'!$B94</f>
        <v>162</v>
      </c>
      <c r="Y8" s="20">
        <f>'C2X-QX9770'!$B94</f>
        <v>175</v>
      </c>
      <c r="Z8" s="20">
        <f>'A64X2-3800+(939)'!$B94</f>
        <v>98</v>
      </c>
      <c r="AA8" s="20">
        <f>'A64X2-4400+(939)'!$B94</f>
        <v>106</v>
      </c>
      <c r="AB8" s="20">
        <f>'A64X2-4800+(939)'!$B94</f>
        <v>114</v>
      </c>
      <c r="AC8" s="20">
        <f>'A64-FX60(939)'!$B94</f>
        <v>115</v>
      </c>
      <c r="AD8" s="20">
        <f>'AX2-BE-2350'!$B94</f>
        <v>102</v>
      </c>
      <c r="AE8" s="20">
        <f>'AX2-BE-2350L'!$B94</f>
        <v>88</v>
      </c>
      <c r="AF8" s="20">
        <f>'A64X2-4400+'!$B94</f>
        <v>106</v>
      </c>
      <c r="AG8" s="20">
        <f>'A64X2-4400+(EE)'!$B94</f>
        <v>101</v>
      </c>
      <c r="AH8" s="20">
        <f>'A64X2-4600+(EE)'!$B94</f>
        <v>109</v>
      </c>
      <c r="AI8" s="20">
        <f>'A64X2-4800+(EE)'!$B94</f>
        <v>103</v>
      </c>
      <c r="AJ8" s="20">
        <f>'A64X2-5000+'!$B94</f>
        <v>113</v>
      </c>
      <c r="AK8" s="20">
        <f>'A64X2-6000+'!$B94</f>
        <v>130</v>
      </c>
    </row>
    <row r="9" spans="1:37" ht="12.75">
      <c r="A9" s="24" t="s">
        <v>58</v>
      </c>
      <c r="B9" s="20">
        <f>'P4-521'!$B98</f>
        <v>85</v>
      </c>
      <c r="C9" s="20">
        <f>'P4-531'!$B98</f>
        <v>91</v>
      </c>
      <c r="D9" s="20">
        <f>'P4-651'!$B98</f>
        <v>102</v>
      </c>
      <c r="E9" s="20">
        <f>'P-D805'!$B98</f>
        <v>81</v>
      </c>
      <c r="F9" s="20">
        <f>'P-D915'!$B98</f>
        <v>86</v>
      </c>
      <c r="G9" s="20">
        <f>'P-D930'!$B98</f>
        <v>92</v>
      </c>
      <c r="H9" s="20">
        <f>'P-D940'!$B98</f>
        <v>98</v>
      </c>
      <c r="I9" s="20">
        <f>'Celeron-420'!$B98</f>
        <v>86</v>
      </c>
      <c r="J9" s="20">
        <f>'Celeron-430'!$B98</f>
        <v>97</v>
      </c>
      <c r="K9" s="20">
        <f>'Celeron-440'!$B98</f>
        <v>106</v>
      </c>
      <c r="L9" s="20">
        <f>'P-E2140'!$B98</f>
        <v>88</v>
      </c>
      <c r="M9" s="20">
        <f>'P-E2160'!$B98</f>
        <v>99</v>
      </c>
      <c r="N9" s="20">
        <f>'C2D-E4300'!$B98</f>
        <v>100</v>
      </c>
      <c r="O9" s="20">
        <f>'C2D-E4400'!$B98</f>
        <v>110</v>
      </c>
      <c r="P9" s="20">
        <f>'C2D-E6300'!$B98</f>
        <v>104</v>
      </c>
      <c r="Q9" s="20">
        <f>'C2D-E6320L'!$B98</f>
        <v>105</v>
      </c>
      <c r="R9" s="20">
        <f>'C2D-E6320'!$B98</f>
        <v>105</v>
      </c>
      <c r="S9" s="20">
        <f>'C2D-E6420L'!$B98</f>
        <v>119</v>
      </c>
      <c r="T9" s="20">
        <f>'C2D-E6420'!$B98</f>
        <v>120</v>
      </c>
      <c r="U9" s="20">
        <f>'C2X-X6800'!$B98</f>
        <v>163</v>
      </c>
      <c r="V9" s="20">
        <f>'C2X-QX6700'!$B98</f>
        <v>148</v>
      </c>
      <c r="W9" s="20">
        <f>'C2X-QX6850'!$B98</f>
        <v>167</v>
      </c>
      <c r="X9" s="20">
        <f>'C2X-QX9650'!$B98</f>
        <v>169</v>
      </c>
      <c r="Y9" s="20">
        <f>'C2X-QX9770'!$B98</f>
        <v>179</v>
      </c>
      <c r="Z9" s="20">
        <f>'A64X2-3800+(939)'!$B98</f>
        <v>76</v>
      </c>
      <c r="AA9" s="20">
        <f>'A64X2-4400+(939)'!$B98</f>
        <v>84</v>
      </c>
      <c r="AB9" s="20">
        <f>'A64X2-4800+(939)'!$B98</f>
        <v>91</v>
      </c>
      <c r="AC9" s="20">
        <f>'A64-FX60(939)'!$B98</f>
        <v>97</v>
      </c>
      <c r="AD9" s="20">
        <f>'AX2-BE-2350'!$B98</f>
        <v>80</v>
      </c>
      <c r="AE9" s="20">
        <f>'AX2-BE-2350L'!$B98</f>
        <v>78</v>
      </c>
      <c r="AF9" s="20">
        <f>'A64X2-4400+'!$B98</f>
        <v>84</v>
      </c>
      <c r="AG9" s="20">
        <f>'A64X2-4400+(EE)'!$B98</f>
        <v>85</v>
      </c>
      <c r="AH9" s="20">
        <f>'A64X2-4600+(EE)'!$B98</f>
        <v>90</v>
      </c>
      <c r="AI9" s="20">
        <f>'A64X2-4800+(EE)'!$B98</f>
        <v>91</v>
      </c>
      <c r="AJ9" s="20">
        <f>'A64X2-5000+'!$B98</f>
        <v>97</v>
      </c>
      <c r="AK9" s="20">
        <f>'A64X2-6000+'!$B98</f>
        <v>112</v>
      </c>
    </row>
    <row r="10" spans="1:37" ht="12.75">
      <c r="A10" s="24" t="s">
        <v>86</v>
      </c>
      <c r="B10" s="20">
        <f>'P4-521'!$B106</f>
        <v>78</v>
      </c>
      <c r="C10" s="20">
        <f>'P4-531'!$B106</f>
        <v>84</v>
      </c>
      <c r="D10" s="20">
        <f>'P4-651'!$B106</f>
        <v>95</v>
      </c>
      <c r="E10" s="20">
        <f>'P-D805'!$B106</f>
        <v>75</v>
      </c>
      <c r="F10" s="20">
        <f>'P-D915'!$B106</f>
        <v>79</v>
      </c>
      <c r="G10" s="20">
        <f>'P-D930'!$B106</f>
        <v>85</v>
      </c>
      <c r="H10" s="20">
        <f>'P-D940'!$B106</f>
        <v>90</v>
      </c>
      <c r="I10" s="20">
        <f>'Celeron-420'!$B106</f>
        <v>85</v>
      </c>
      <c r="J10" s="20">
        <f>'Celeron-430'!$B106</f>
        <v>96</v>
      </c>
      <c r="K10" s="20">
        <f>'Celeron-440'!$B106</f>
        <v>106</v>
      </c>
      <c r="L10" s="20">
        <f>'P-E2140'!$B106</f>
        <v>89</v>
      </c>
      <c r="M10" s="20">
        <f>'P-E2160'!$B106</f>
        <v>100</v>
      </c>
      <c r="N10" s="20">
        <f>'C2D-E4300'!$B106</f>
        <v>100</v>
      </c>
      <c r="O10" s="20">
        <f>'C2D-E4400'!$B106</f>
        <v>110</v>
      </c>
      <c r="P10" s="20">
        <f>'C2D-E6300'!$B106</f>
        <v>104</v>
      </c>
      <c r="Q10" s="20">
        <f>'C2D-E6320L'!$B106</f>
        <v>104</v>
      </c>
      <c r="R10" s="20">
        <f>'C2D-E6320'!$B106</f>
        <v>104</v>
      </c>
      <c r="S10" s="20">
        <f>'C2D-E6420L'!$B106</f>
        <v>118</v>
      </c>
      <c r="T10" s="20">
        <f>'C2D-E6420'!$B106</f>
        <v>118</v>
      </c>
      <c r="U10" s="20">
        <f>'C2X-X6800'!$B106</f>
        <v>164</v>
      </c>
      <c r="V10" s="20">
        <f>'C2X-QX6700'!$B106</f>
        <v>145</v>
      </c>
      <c r="W10" s="20">
        <f>'C2X-QX6850'!$B106</f>
        <v>166</v>
      </c>
      <c r="X10" s="20">
        <f>'C2X-QX9650'!$B106</f>
        <v>171</v>
      </c>
      <c r="Y10" s="20">
        <f>'C2X-QX9770'!$B106</f>
        <v>181</v>
      </c>
      <c r="Z10" s="20">
        <f>'A64X2-3800+(939)'!$B106</f>
        <v>95</v>
      </c>
      <c r="AA10" s="20">
        <f>'A64X2-4400+(939)'!$B106</f>
        <v>104</v>
      </c>
      <c r="AB10" s="20">
        <f>'A64X2-4800+(939)'!$B106</f>
        <v>113</v>
      </c>
      <c r="AC10" s="20">
        <f>'A64-FX60(939)'!$B106</f>
        <v>122</v>
      </c>
      <c r="AD10" s="20">
        <f>'AX2-BE-2350'!$B106</f>
        <v>98</v>
      </c>
      <c r="AE10" s="20">
        <f>'AX2-BE-2350L'!$B106</f>
        <v>98</v>
      </c>
      <c r="AF10" s="20">
        <f>'A64X2-4400+'!$B106</f>
        <v>103</v>
      </c>
      <c r="AG10" s="20">
        <f>'A64X2-4400+(EE)'!$B106</f>
        <v>107</v>
      </c>
      <c r="AH10" s="20">
        <f>'A64X2-4600+(EE)'!$B106</f>
        <v>112</v>
      </c>
      <c r="AI10" s="20">
        <f>'A64X2-4800+(EE)'!$B106</f>
        <v>115</v>
      </c>
      <c r="AJ10" s="20">
        <f>'A64X2-5000+'!$B106</f>
        <v>121</v>
      </c>
      <c r="AK10" s="20">
        <f>'A64X2-6000+'!$B106</f>
        <v>140</v>
      </c>
    </row>
    <row r="11" spans="1:37" ht="12.75">
      <c r="A11" s="24" t="s">
        <v>87</v>
      </c>
      <c r="B11" s="20">
        <f>'P4-521'!$B114</f>
        <v>58</v>
      </c>
      <c r="C11" s="20">
        <f>'P4-531'!$B114</f>
        <v>62</v>
      </c>
      <c r="D11" s="20">
        <f>'P4-651'!$B114</f>
        <v>70</v>
      </c>
      <c r="E11" s="20">
        <f>'P-D805'!$B114</f>
        <v>73</v>
      </c>
      <c r="F11" s="20">
        <f>'P-D915'!$B114</f>
        <v>79</v>
      </c>
      <c r="G11" s="20">
        <f>'P-D930'!$B114</f>
        <v>85</v>
      </c>
      <c r="H11" s="20">
        <f>'P-D940'!$B114</f>
        <v>90</v>
      </c>
      <c r="I11" s="20">
        <f>'Celeron-420'!$B114</f>
        <v>59</v>
      </c>
      <c r="J11" s="20">
        <f>'Celeron-430'!$B114</f>
        <v>65</v>
      </c>
      <c r="K11" s="20">
        <f>'Celeron-440'!$B114</f>
        <v>70</v>
      </c>
      <c r="L11" s="20">
        <f>'P-E2140'!$B114</f>
        <v>89</v>
      </c>
      <c r="M11" s="20">
        <f>'P-E2160'!$B114</f>
        <v>99</v>
      </c>
      <c r="N11" s="20">
        <f>'C2D-E4300'!$B114</f>
        <v>100</v>
      </c>
      <c r="O11" s="20">
        <f>'C2D-E4400'!$B114</f>
        <v>110</v>
      </c>
      <c r="P11" s="20">
        <f>'C2D-E6300'!$B114</f>
        <v>104</v>
      </c>
      <c r="Q11" s="20">
        <f>'C2D-E6320L'!$B114</f>
        <v>104</v>
      </c>
      <c r="R11" s="20">
        <f>'C2D-E6320'!$B114</f>
        <v>105</v>
      </c>
      <c r="S11" s="20">
        <f>'C2D-E6420L'!$B114</f>
        <v>119</v>
      </c>
      <c r="T11" s="20">
        <f>'C2D-E6420'!$B114</f>
        <v>119</v>
      </c>
      <c r="U11" s="20">
        <f>'C2X-X6800'!$B114</f>
        <v>158</v>
      </c>
      <c r="V11" s="20">
        <f>'C2X-QX6700'!$B114</f>
        <v>178</v>
      </c>
      <c r="W11" s="20">
        <f>'C2X-QX6850'!$B114</f>
        <v>197</v>
      </c>
      <c r="X11" s="20">
        <f>'C2X-QX9650'!$B114</f>
        <v>204</v>
      </c>
      <c r="Y11" s="20">
        <f>'C2X-QX9770'!$B114</f>
        <v>221</v>
      </c>
      <c r="Z11" s="20">
        <f>'A64X2-3800+(939)'!$B114</f>
        <v>86</v>
      </c>
      <c r="AA11" s="20">
        <f>'A64X2-4400+(939)'!$B114</f>
        <v>94</v>
      </c>
      <c r="AB11" s="20">
        <f>'A64X2-4800+(939)'!$B114</f>
        <v>105</v>
      </c>
      <c r="AC11" s="20">
        <f>'A64-FX60(939)'!$B114</f>
        <v>112</v>
      </c>
      <c r="AD11" s="20">
        <f>'AX2-BE-2350'!$B114</f>
        <v>91</v>
      </c>
      <c r="AE11" s="20">
        <f>'AX2-BE-2350L'!$B114</f>
        <v>91</v>
      </c>
      <c r="AF11" s="20">
        <f>'A64X2-4400+'!$B114</f>
        <v>96</v>
      </c>
      <c r="AG11" s="20">
        <f>'A64X2-4400+(EE)'!$B114</f>
        <v>99</v>
      </c>
      <c r="AH11" s="20">
        <f>'A64X2-4600+(EE)'!$B114</f>
        <v>104</v>
      </c>
      <c r="AI11" s="20">
        <f>'A64X2-4800+(EE)'!$B114</f>
        <v>106</v>
      </c>
      <c r="AJ11" s="20">
        <f>'A64X2-5000+'!$B114</f>
        <v>113</v>
      </c>
      <c r="AK11" s="20">
        <f>'A64X2-6000+'!$B114</f>
        <v>128</v>
      </c>
    </row>
    <row r="12" spans="1:37" ht="12.75">
      <c r="A12" s="24" t="s">
        <v>76</v>
      </c>
      <c r="B12" s="20">
        <f>'P4-521'!$B152</f>
        <v>65</v>
      </c>
      <c r="C12" s="20">
        <f>'P4-531'!$B152</f>
        <v>69</v>
      </c>
      <c r="D12" s="20">
        <f>'P4-651'!$B152</f>
        <v>79</v>
      </c>
      <c r="E12" s="20">
        <f>'P-D805'!$B152</f>
        <v>71</v>
      </c>
      <c r="F12" s="20">
        <f>'P-D915'!$B152</f>
        <v>82</v>
      </c>
      <c r="G12" s="20">
        <f>'P-D930'!$B152</f>
        <v>85</v>
      </c>
      <c r="H12" s="20">
        <f>'P-D940'!$B152</f>
        <v>89</v>
      </c>
      <c r="I12" s="20">
        <f>'Celeron-420'!$B152</f>
        <v>64</v>
      </c>
      <c r="J12" s="20">
        <f>'Celeron-430'!$B152</f>
        <v>69</v>
      </c>
      <c r="K12" s="20">
        <f>'Celeron-440'!$B152</f>
        <v>75</v>
      </c>
      <c r="L12" s="20">
        <f>'P-E2140'!$B152</f>
        <v>88</v>
      </c>
      <c r="M12" s="20">
        <f>'P-E2160'!$B152</f>
        <v>93</v>
      </c>
      <c r="N12" s="20">
        <f>'C2D-E4300'!$B152</f>
        <v>100</v>
      </c>
      <c r="O12" s="20">
        <f>'C2D-E4400'!$B152</f>
        <v>106</v>
      </c>
      <c r="P12" s="20">
        <f>'C2D-E6300'!$B152</f>
        <v>103</v>
      </c>
      <c r="Q12" s="20">
        <f>'C2D-E6320L'!$B152</f>
        <v>111</v>
      </c>
      <c r="R12" s="20">
        <f>'C2D-E6320'!$B152</f>
        <v>112</v>
      </c>
      <c r="S12" s="20">
        <f>'C2D-E6420L'!$B152</f>
        <v>121</v>
      </c>
      <c r="T12" s="20">
        <f>'C2D-E6420'!$B152</f>
        <v>121</v>
      </c>
      <c r="U12" s="20">
        <f>'C2X-X6800'!$B152</f>
        <v>144</v>
      </c>
      <c r="V12" s="20">
        <f>'C2X-QX6700'!$B152</f>
        <v>135</v>
      </c>
      <c r="W12" s="20">
        <f>'C2X-QX6850'!$B152</f>
        <v>145</v>
      </c>
      <c r="X12" s="20">
        <f>'C2X-QX9650'!$B152</f>
        <v>156</v>
      </c>
      <c r="Y12" s="20">
        <f>'C2X-QX9770'!$B152</f>
        <v>164</v>
      </c>
      <c r="Z12" s="20">
        <f>'A64X2-3800+(939)'!$B152</f>
        <v>86</v>
      </c>
      <c r="AA12" s="20">
        <f>'A64X2-4400+(939)'!$B152</f>
        <v>92</v>
      </c>
      <c r="AB12" s="20">
        <f>'A64X2-4800+(939)'!$B152</f>
        <v>99</v>
      </c>
      <c r="AC12" s="20">
        <f>'A64-FX60(939)'!$B152</f>
        <v>104</v>
      </c>
      <c r="AD12" s="20">
        <f>'AX2-BE-2350'!$B152</f>
        <v>92</v>
      </c>
      <c r="AE12" s="20">
        <f>'AX2-BE-2350L'!$B152</f>
        <v>86</v>
      </c>
      <c r="AF12" s="20">
        <f>'A64X2-4400+'!$B152</f>
        <v>101</v>
      </c>
      <c r="AG12" s="20">
        <f>'A64X2-4400+(EE)'!$B152</f>
        <v>95</v>
      </c>
      <c r="AH12" s="20">
        <f>'A64X2-4600+(EE)'!$B152</f>
        <v>103</v>
      </c>
      <c r="AI12" s="20">
        <f>'A64X2-4800+(EE)'!$B152</f>
        <v>99</v>
      </c>
      <c r="AJ12" s="20">
        <f>'A64X2-5000+'!$B152</f>
        <v>111</v>
      </c>
      <c r="AK12" s="20">
        <f>'A64X2-6000+'!$B152</f>
        <v>121</v>
      </c>
    </row>
    <row r="13" spans="1:37" s="28" customFormat="1" ht="15.75">
      <c r="A13" s="28" t="s">
        <v>77</v>
      </c>
      <c r="B13" s="29">
        <f>'P4-521'!$B154</f>
        <v>65</v>
      </c>
      <c r="C13" s="29">
        <f>'P4-531'!$B154</f>
        <v>69</v>
      </c>
      <c r="D13" s="29">
        <f>'P4-651'!$B154</f>
        <v>79</v>
      </c>
      <c r="E13" s="29">
        <f>'P-D805'!$B154</f>
        <v>73</v>
      </c>
      <c r="F13" s="29">
        <f>'P-D915'!$B154</f>
        <v>81</v>
      </c>
      <c r="G13" s="29">
        <f>'P-D930'!$B154</f>
        <v>86</v>
      </c>
      <c r="H13" s="29">
        <f>'P-D940'!$B154</f>
        <v>91</v>
      </c>
      <c r="I13" s="29">
        <f>'Celeron-420'!$B154</f>
        <v>61</v>
      </c>
      <c r="J13" s="29">
        <f>'Celeron-430'!$B154</f>
        <v>66</v>
      </c>
      <c r="K13" s="29">
        <f>'Celeron-440'!$B154</f>
        <v>72</v>
      </c>
      <c r="L13" s="29">
        <f>'P-E2140'!$B154</f>
        <v>85</v>
      </c>
      <c r="M13" s="29">
        <f>'P-E2160'!$B154</f>
        <v>93</v>
      </c>
      <c r="N13" s="29">
        <f>'C2D-E4300'!$B154</f>
        <v>100</v>
      </c>
      <c r="O13" s="29">
        <f>'C2D-E4400'!$B154</f>
        <v>109</v>
      </c>
      <c r="P13" s="29">
        <f>'C2D-E6300'!$B154</f>
        <v>104</v>
      </c>
      <c r="Q13" s="29">
        <f>'C2D-E6320L'!$B154</f>
        <v>105</v>
      </c>
      <c r="R13" s="29">
        <f>'C2D-E6320'!$B154</f>
        <v>107</v>
      </c>
      <c r="S13" s="29">
        <f>'C2D-E6420L'!$B154</f>
        <v>119</v>
      </c>
      <c r="T13" s="29">
        <f>'C2D-E6420'!$B154</f>
        <v>120</v>
      </c>
      <c r="U13" s="29">
        <f>'C2X-X6800'!$B154</f>
        <v>157</v>
      </c>
      <c r="V13" s="29">
        <f>'C2X-QX6700'!$B154</f>
        <v>165</v>
      </c>
      <c r="W13" s="29">
        <f>'C2X-QX6850'!$B154</f>
        <v>186</v>
      </c>
      <c r="X13" s="29">
        <f>'C2X-QX9650'!$B154</f>
        <v>207</v>
      </c>
      <c r="Y13" s="29">
        <f>'C2X-QX9770'!$B154</f>
        <v>220</v>
      </c>
      <c r="Z13" s="29">
        <f>'A64X2-3800+(939)'!$B154</f>
        <v>93</v>
      </c>
      <c r="AA13" s="29">
        <f>'A64X2-4400+(939)'!$B154</f>
        <v>103</v>
      </c>
      <c r="AB13" s="29">
        <f>'A64X2-4800+(939)'!$B154</f>
        <v>112</v>
      </c>
      <c r="AC13" s="29">
        <f>'A64-FX60(939)'!$B154</f>
        <v>119</v>
      </c>
      <c r="AD13" s="29">
        <f>'AX2-BE-2350'!$B154</f>
        <v>96</v>
      </c>
      <c r="AE13" s="29">
        <f>'AX2-BE-2350L'!$B154</f>
        <v>95</v>
      </c>
      <c r="AF13" s="29">
        <f>'A64X2-4400+'!$B154</f>
        <v>106</v>
      </c>
      <c r="AG13" s="29">
        <f>'A64X2-4400+(EE)'!$B154</f>
        <v>104</v>
      </c>
      <c r="AH13" s="29">
        <f>'A64X2-4600+(EE)'!$B154</f>
        <v>112</v>
      </c>
      <c r="AI13" s="29">
        <f>'A64X2-4800+(EE)'!$B154</f>
        <v>110</v>
      </c>
      <c r="AJ13" s="29">
        <f>'A64X2-5000+'!$B154</f>
        <v>118</v>
      </c>
      <c r="AK13" s="29">
        <f>'A64X2-6000+'!$B154</f>
        <v>141</v>
      </c>
    </row>
    <row r="14" spans="1:37" s="28" customFormat="1" ht="15.75">
      <c r="A14" s="28" t="s">
        <v>78</v>
      </c>
      <c r="B14" s="29">
        <f>'P4-521'!$B155</f>
        <v>71</v>
      </c>
      <c r="C14" s="29">
        <f>'P4-531'!$B155</f>
        <v>76</v>
      </c>
      <c r="D14" s="29">
        <f>'P4-651'!$B155</f>
        <v>86</v>
      </c>
      <c r="E14" s="29">
        <f>'P-D805'!$B155</f>
        <v>74</v>
      </c>
      <c r="F14" s="29">
        <f>'P-D915'!$B155</f>
        <v>84</v>
      </c>
      <c r="G14" s="29">
        <f>'P-D930'!$B155</f>
        <v>89</v>
      </c>
      <c r="H14" s="29">
        <f>'P-D940'!$B155</f>
        <v>94</v>
      </c>
      <c r="I14" s="29">
        <f>'Celeron-420'!$B155</f>
        <v>72</v>
      </c>
      <c r="J14" s="29">
        <f>'Celeron-430'!$B155</f>
        <v>79</v>
      </c>
      <c r="K14" s="29">
        <f>'Celeron-440'!$B155</f>
        <v>86</v>
      </c>
      <c r="L14" s="29">
        <f>'P-E2140'!$B155</f>
        <v>89</v>
      </c>
      <c r="M14" s="29">
        <f>'P-E2160'!$B155</f>
        <v>99</v>
      </c>
      <c r="N14" s="29">
        <f>'C2D-E4300'!$B155</f>
        <v>100</v>
      </c>
      <c r="O14" s="29">
        <f>'C2D-E4400'!$B155</f>
        <v>109</v>
      </c>
      <c r="P14" s="29">
        <f>'C2D-E6300'!$B155</f>
        <v>105</v>
      </c>
      <c r="Q14" s="29">
        <f>'C2D-E6320L'!$B155</f>
        <v>106</v>
      </c>
      <c r="R14" s="29">
        <f>'C2D-E6320'!$B155</f>
        <v>108</v>
      </c>
      <c r="S14" s="29">
        <f>'C2D-E6420L'!$B155</f>
        <v>120</v>
      </c>
      <c r="T14" s="29">
        <f>'C2D-E6420'!$B155</f>
        <v>120</v>
      </c>
      <c r="U14" s="29">
        <f>'C2X-X6800'!$B155</f>
        <v>154</v>
      </c>
      <c r="V14" s="29">
        <f>'C2X-QX6700'!$B155</f>
        <v>149</v>
      </c>
      <c r="W14" s="29">
        <f>'C2X-QX6850'!$B155</f>
        <v>166</v>
      </c>
      <c r="X14" s="29">
        <f>'C2X-QX9650'!$B155</f>
        <v>172</v>
      </c>
      <c r="Y14" s="29">
        <f>'C2X-QX9770'!$B155</f>
        <v>184</v>
      </c>
      <c r="Z14" s="29">
        <f>'A64X2-3800+(939)'!$B155</f>
        <v>88</v>
      </c>
      <c r="AA14" s="29">
        <f>'A64X2-4400+(939)'!$B155</f>
        <v>96</v>
      </c>
      <c r="AB14" s="29">
        <f>'A64X2-4800+(939)'!$B155</f>
        <v>104</v>
      </c>
      <c r="AC14" s="29">
        <f>'A64-FX60(939)'!$B155</f>
        <v>110</v>
      </c>
      <c r="AD14" s="29">
        <f>'AX2-BE-2350'!$B155</f>
        <v>93</v>
      </c>
      <c r="AE14" s="29">
        <f>'AX2-BE-2350L'!$B155</f>
        <v>88</v>
      </c>
      <c r="AF14" s="29">
        <f>'A64X2-4400+'!$B155</f>
        <v>98</v>
      </c>
      <c r="AG14" s="29">
        <f>'A64X2-4400+(EE)'!$B155</f>
        <v>97</v>
      </c>
      <c r="AH14" s="29">
        <f>'A64X2-4600+(EE)'!$B155</f>
        <v>104</v>
      </c>
      <c r="AI14" s="29">
        <f>'A64X2-4800+(EE)'!$B155</f>
        <v>103</v>
      </c>
      <c r="AJ14" s="29">
        <f>'A64X2-5000+'!$B155</f>
        <v>111</v>
      </c>
      <c r="AK14" s="29">
        <f>'A64X2-6000+'!$B155</f>
        <v>126</v>
      </c>
    </row>
    <row r="15" spans="1:37" s="28" customFormat="1" ht="15.75">
      <c r="A15" s="28" t="s">
        <v>79</v>
      </c>
      <c r="B15" s="29">
        <f>'P4-521'!$B156</f>
        <v>68</v>
      </c>
      <c r="C15" s="29">
        <f>'P4-531'!$B156</f>
        <v>73</v>
      </c>
      <c r="D15" s="29">
        <f>'P4-651'!$B156</f>
        <v>83</v>
      </c>
      <c r="E15" s="29">
        <f>'P-D805'!$B156</f>
        <v>74</v>
      </c>
      <c r="F15" s="29">
        <f>'P-D915'!$B156</f>
        <v>83</v>
      </c>
      <c r="G15" s="29">
        <f>'P-D930'!$B156</f>
        <v>88</v>
      </c>
      <c r="H15" s="29">
        <f>'P-D940'!$B156</f>
        <v>93</v>
      </c>
      <c r="I15" s="29">
        <f>'Celeron-420'!$B156</f>
        <v>67</v>
      </c>
      <c r="J15" s="29">
        <f>'Celeron-430'!$B156</f>
        <v>73</v>
      </c>
      <c r="K15" s="29">
        <f>'Celeron-440'!$B156</f>
        <v>79</v>
      </c>
      <c r="L15" s="29">
        <f>'P-E2140'!$B156</f>
        <v>87</v>
      </c>
      <c r="M15" s="29">
        <f>'P-E2160'!$B156</f>
        <v>96</v>
      </c>
      <c r="N15" s="29">
        <f>'C2D-E4300'!$B156</f>
        <v>100</v>
      </c>
      <c r="O15" s="29">
        <f>'C2D-E4400'!$B156</f>
        <v>109</v>
      </c>
      <c r="P15" s="29">
        <f>'C2D-E6300'!$B156</f>
        <v>105</v>
      </c>
      <c r="Q15" s="29">
        <f>'C2D-E6320L'!$B156</f>
        <v>106</v>
      </c>
      <c r="R15" s="29">
        <f>'C2D-E6320'!$B156</f>
        <v>108</v>
      </c>
      <c r="S15" s="29">
        <f>'C2D-E6420L'!$B156</f>
        <v>120</v>
      </c>
      <c r="T15" s="29">
        <f>'C2D-E6420'!$B156</f>
        <v>120</v>
      </c>
      <c r="U15" s="29">
        <f>'C2X-X6800'!$B156</f>
        <v>156</v>
      </c>
      <c r="V15" s="29">
        <f>'C2X-QX6700'!$B156</f>
        <v>157</v>
      </c>
      <c r="W15" s="29">
        <f>'C2X-QX6850'!$B156</f>
        <v>176</v>
      </c>
      <c r="X15" s="29">
        <f>'C2X-QX9650'!$B156</f>
        <v>190</v>
      </c>
      <c r="Y15" s="29">
        <f>'C2X-QX9770'!$B156</f>
        <v>202</v>
      </c>
      <c r="Z15" s="29">
        <f>'A64X2-3800+(939)'!$B156</f>
        <v>91</v>
      </c>
      <c r="AA15" s="29">
        <f>'A64X2-4400+(939)'!$B156</f>
        <v>100</v>
      </c>
      <c r="AB15" s="29">
        <f>'A64X2-4800+(939)'!$B156</f>
        <v>108</v>
      </c>
      <c r="AC15" s="29">
        <f>'A64-FX60(939)'!$B156</f>
        <v>115</v>
      </c>
      <c r="AD15" s="29">
        <f>'AX2-BE-2350'!$B156</f>
        <v>95</v>
      </c>
      <c r="AE15" s="29">
        <f>'AX2-BE-2350L'!$B156</f>
        <v>92</v>
      </c>
      <c r="AF15" s="29">
        <f>'A64X2-4400+'!$B156</f>
        <v>102</v>
      </c>
      <c r="AG15" s="29">
        <f>'A64X2-4400+(EE)'!$B156</f>
        <v>101</v>
      </c>
      <c r="AH15" s="29">
        <f>'A64X2-4600+(EE)'!$B156</f>
        <v>108</v>
      </c>
      <c r="AI15" s="29">
        <f>'A64X2-4800+(EE)'!$B156</f>
        <v>107</v>
      </c>
      <c r="AJ15" s="29">
        <f>'A64X2-5000+'!$B156</f>
        <v>115</v>
      </c>
      <c r="AK15" s="29">
        <f>'A64X2-6000+'!$B156</f>
        <v>134</v>
      </c>
    </row>
    <row r="16" spans="2:37" s="22" customFormat="1" ht="15.75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</row>
    <row r="17" spans="1:37" s="22" customFormat="1" ht="15.75">
      <c r="A17" s="22" t="s">
        <v>96</v>
      </c>
      <c r="B17" s="23">
        <f>'P4-521'!$B162</f>
        <v>28</v>
      </c>
      <c r="C17" s="23">
        <f>'P4-531'!$B162</f>
        <v>29</v>
      </c>
      <c r="D17" s="23">
        <f>'P4-651'!$B162</f>
        <v>19</v>
      </c>
      <c r="E17" s="23">
        <f>'P-D805'!$B162</f>
        <v>41</v>
      </c>
      <c r="F17" s="23">
        <f>'P-D915'!$B162</f>
        <v>30</v>
      </c>
      <c r="G17" s="23">
        <f>'P-D930'!$B162</f>
        <v>38</v>
      </c>
      <c r="H17" s="23">
        <f>'P-D940'!$B162</f>
        <v>40</v>
      </c>
      <c r="I17" s="23">
        <f>'Celeron-420'!$B162</f>
        <v>10</v>
      </c>
      <c r="J17" s="23">
        <f>'Celeron-430'!$B162</f>
        <v>10</v>
      </c>
      <c r="K17" s="23">
        <f>'Celeron-440'!$B162</f>
        <v>10</v>
      </c>
      <c r="L17" s="23">
        <f>'P-E2140'!$B162</f>
        <v>12</v>
      </c>
      <c r="M17" s="23">
        <f>'P-E2160'!$B162</f>
        <v>12</v>
      </c>
      <c r="N17" s="23">
        <f>'C2D-E4300'!$B162</f>
        <v>13</v>
      </c>
      <c r="O17" s="23">
        <f>'C2D-E4400'!$B162</f>
        <v>12</v>
      </c>
      <c r="P17" s="23">
        <f>'C2D-E6300'!$B162</f>
        <v>21</v>
      </c>
      <c r="Q17" s="23">
        <f>'C2D-E6320L'!$B162</f>
        <v>15</v>
      </c>
      <c r="R17" s="23">
        <f>'C2D-E6320'!$B162</f>
        <v>15</v>
      </c>
      <c r="S17" s="23">
        <f>'C2D-E6420L'!$B162</f>
        <v>15</v>
      </c>
      <c r="T17" s="23">
        <f>'C2D-E6420'!$B162</f>
        <v>15</v>
      </c>
      <c r="U17" s="23">
        <f>'C2X-X6800'!$B162</f>
        <v>19</v>
      </c>
      <c r="V17" s="23">
        <f>'C2X-QX6700'!$B162</f>
        <v>29</v>
      </c>
      <c r="W17" s="23">
        <f>'C2X-QX6850'!$B162</f>
        <v>69</v>
      </c>
      <c r="X17" s="23">
        <f>'C2X-QX9650'!$B162</f>
        <v>21</v>
      </c>
      <c r="Y17" s="23">
        <f>'C2X-QX9770'!$B162</f>
        <v>13</v>
      </c>
      <c r="Z17" s="23">
        <f>'A64X2-3800+(939)'!$B162</f>
        <v>12</v>
      </c>
      <c r="AA17" s="23">
        <f>'A64X2-4400+(939)'!$B162</f>
        <v>16</v>
      </c>
      <c r="AB17" s="23">
        <f>'A64X2-4800+(939)'!$B162</f>
        <v>17</v>
      </c>
      <c r="AC17" s="23">
        <f>'A64-FX60(939)'!$B162</f>
        <v>20</v>
      </c>
      <c r="AD17" s="23">
        <f>'AX2-BE-2350'!$B162</f>
        <v>17</v>
      </c>
      <c r="AE17" s="23">
        <f>'AX2-BE-2350L'!$B162</f>
        <v>17</v>
      </c>
      <c r="AF17" s="23">
        <f>'A64X2-4400+'!$B162</f>
        <v>27</v>
      </c>
      <c r="AG17" s="23">
        <f>'A64X2-4400+(EE)'!$B162</f>
        <v>9</v>
      </c>
      <c r="AH17" s="23">
        <f>'A64X2-4600+(EE)'!$B162</f>
        <v>12</v>
      </c>
      <c r="AI17" s="23">
        <f>'A64X2-4800+(EE)'!$B162</f>
        <v>13</v>
      </c>
      <c r="AJ17" s="23">
        <f>'A64X2-5000+'!$B162</f>
        <v>28</v>
      </c>
      <c r="AK17" s="23">
        <f>'A64X2-6000+'!$B162</f>
        <v>54</v>
      </c>
    </row>
    <row r="18" spans="1:37" s="22" customFormat="1" ht="15.75">
      <c r="A18" s="22" t="s">
        <v>97</v>
      </c>
      <c r="B18" s="23">
        <f>'P4-521'!$B168</f>
        <v>68</v>
      </c>
      <c r="C18" s="23">
        <f>'P4-531'!$B168</f>
        <v>72</v>
      </c>
      <c r="D18" s="23">
        <f>'P4-651'!$B168</f>
        <v>55</v>
      </c>
      <c r="E18" s="23">
        <f>'P-D805'!$B168</f>
        <v>104</v>
      </c>
      <c r="F18" s="23">
        <f>'P-D915'!$B168</f>
        <v>86</v>
      </c>
      <c r="G18" s="23">
        <f>'P-D930'!$B168</f>
        <v>93</v>
      </c>
      <c r="H18" s="23">
        <f>'P-D940'!$B168</f>
        <v>93</v>
      </c>
      <c r="I18" s="23">
        <f>'Celeron-420'!$B168</f>
        <v>22</v>
      </c>
      <c r="J18" s="23">
        <f>'Celeron-430'!$B168</f>
        <v>23</v>
      </c>
      <c r="K18" s="23">
        <f>'Celeron-440'!$B168</f>
        <v>24</v>
      </c>
      <c r="L18" s="23">
        <f>'P-E2140'!$B168</f>
        <v>27</v>
      </c>
      <c r="M18" s="23">
        <f>'P-E2160'!$B168</f>
        <v>28</v>
      </c>
      <c r="N18" s="23">
        <f>'C2D-E4300'!$B168</f>
        <v>31</v>
      </c>
      <c r="O18" s="23">
        <f>'C2D-E4400'!$B168</f>
        <v>32</v>
      </c>
      <c r="P18" s="23">
        <f>'C2D-E6300'!$B168</f>
        <v>36</v>
      </c>
      <c r="Q18" s="23">
        <f>'C2D-E6320L'!$B168</f>
        <v>34</v>
      </c>
      <c r="R18" s="23">
        <f>'C2D-E6320'!$B168</f>
        <v>34</v>
      </c>
      <c r="S18" s="23">
        <f>'C2D-E6420L'!$B168</f>
        <v>39</v>
      </c>
      <c r="T18" s="23">
        <f>'C2D-E6420'!$B168</f>
        <v>39</v>
      </c>
      <c r="U18" s="23">
        <f>'C2X-X6800'!$B168</f>
        <v>61</v>
      </c>
      <c r="V18" s="23">
        <f>'C2X-QX6700'!$B168</f>
        <v>95</v>
      </c>
      <c r="W18" s="23">
        <f>'C2X-QX6850'!$B168</f>
        <v>136</v>
      </c>
      <c r="X18" s="23">
        <f>'C2X-QX9650'!$B168</f>
        <v>76</v>
      </c>
      <c r="Y18" s="23">
        <f>'C2X-QX9770'!$B168</f>
        <v>86</v>
      </c>
      <c r="Z18" s="23">
        <f>'A64X2-3800+(939)'!$B168</f>
        <v>42</v>
      </c>
      <c r="AA18" s="23">
        <f>'A64X2-4400+(939)'!$B168</f>
        <v>50</v>
      </c>
      <c r="AB18" s="23">
        <f>'A64X2-4800+(939)'!$B168</f>
        <v>55</v>
      </c>
      <c r="AC18" s="23">
        <f>'A64-FX60(939)'!$B168</f>
        <v>66</v>
      </c>
      <c r="AD18" s="23">
        <f>'AX2-BE-2350'!$B168</f>
        <v>37</v>
      </c>
      <c r="AE18" s="23">
        <f>'AX2-BE-2350L'!$B168</f>
        <v>37</v>
      </c>
      <c r="AF18" s="23">
        <f>'A64X2-4400+'!$B168</f>
        <v>60</v>
      </c>
      <c r="AG18" s="23">
        <f>'A64X2-4400+(EE)'!$B168</f>
        <v>39</v>
      </c>
      <c r="AH18" s="23">
        <f>'A64X2-4600+(EE)'!$B168</f>
        <v>47</v>
      </c>
      <c r="AI18" s="23">
        <f>'A64X2-4800+(EE)'!$B168</f>
        <v>50</v>
      </c>
      <c r="AJ18" s="23">
        <f>'A64X2-5000+'!$B168</f>
        <v>71</v>
      </c>
      <c r="AK18" s="23">
        <f>'A64X2-6000+'!$B168</f>
        <v>109</v>
      </c>
    </row>
    <row r="20" ht="15.75">
      <c r="A20" s="22" t="s">
        <v>0</v>
      </c>
    </row>
    <row r="21" spans="1:37" ht="12.75">
      <c r="A21" s="1" t="s">
        <v>10</v>
      </c>
      <c r="B21" s="25">
        <f>'P4-521'!$B11</f>
        <v>1.88</v>
      </c>
      <c r="C21" s="25">
        <f>'P4-531'!$B11</f>
        <v>2.02</v>
      </c>
      <c r="D21" s="25">
        <f>'P4-651'!$B11</f>
        <v>2.27</v>
      </c>
      <c r="E21" s="25">
        <f>'P-D805'!$B11</f>
        <v>2.85</v>
      </c>
      <c r="F21" s="25">
        <f>'P-D915'!$B11</f>
        <v>3.07</v>
      </c>
      <c r="G21" s="25">
        <f>'P-D930'!$B11</f>
        <v>3.28</v>
      </c>
      <c r="H21" s="25">
        <f>'P-D940'!$B11</f>
        <v>3.48</v>
      </c>
      <c r="I21" s="25">
        <f>'Celeron-420'!$B11</f>
        <v>1.81</v>
      </c>
      <c r="J21" s="25">
        <f>'Celeron-430'!$B11</f>
        <v>2.01</v>
      </c>
      <c r="K21" s="25">
        <f>'Celeron-440'!$B11</f>
        <v>2.18</v>
      </c>
      <c r="L21" s="25">
        <f>'P-E2140'!$B11</f>
        <v>3.64</v>
      </c>
      <c r="M21" s="25">
        <f>'P-E2160'!$B11</f>
        <v>4.08</v>
      </c>
      <c r="N21" s="25">
        <f>'C2D-E4300'!$B11</f>
        <v>4.24</v>
      </c>
      <c r="O21" s="25">
        <f>'C2D-E4400'!$B11</f>
        <v>4.67</v>
      </c>
      <c r="P21" s="25">
        <f>'C2D-E6300'!$B11</f>
        <v>4.38</v>
      </c>
      <c r="Q21" s="25">
        <f>'C2D-E6320L'!$B11</f>
        <v>4.42</v>
      </c>
      <c r="R21" s="25">
        <f>'C2D-E6320'!$B11</f>
        <v>4.45</v>
      </c>
      <c r="S21" s="25">
        <f>'C2D-E6420L'!$B11</f>
        <v>5.02</v>
      </c>
      <c r="T21" s="25">
        <f>'C2D-E6420'!$B11</f>
        <v>5.04</v>
      </c>
      <c r="U21" s="25">
        <f>'C2X-X6800'!$B11</f>
        <v>6.85</v>
      </c>
      <c r="V21" s="25">
        <f>'C2X-QX6700'!$B11</f>
        <v>9.87</v>
      </c>
      <c r="W21" s="25">
        <f>'C2X-QX6850'!$B11</f>
        <v>11.24</v>
      </c>
      <c r="X21" s="25">
        <f>'C2X-QX9650'!$B11</f>
        <v>11.81</v>
      </c>
      <c r="Y21" s="25">
        <f>'C2X-QX9770'!$B11</f>
        <v>12.56</v>
      </c>
      <c r="Z21" s="25">
        <f>'A64X2-3800+(939)'!$B11</f>
        <v>3.51</v>
      </c>
      <c r="AA21" s="25">
        <f>'A64X2-4400+(939)'!$B11</f>
        <v>3.91</v>
      </c>
      <c r="AB21" s="25">
        <f>'A64X2-4800+(939)'!$B11</f>
        <v>4.37</v>
      </c>
      <c r="AC21" s="25">
        <f>'A64-FX60(939)'!$B11</f>
        <v>4.66</v>
      </c>
      <c r="AD21" s="25">
        <f>'AX2-BE-2350'!$B11</f>
        <v>3.7</v>
      </c>
      <c r="AE21" s="25">
        <f>'AX2-BE-2350L'!$B11</f>
        <v>3.7</v>
      </c>
      <c r="AF21" s="25">
        <f>'A64X2-4400+'!$B11</f>
        <v>4.01</v>
      </c>
      <c r="AG21" s="25">
        <f>'A64X2-4400+(EE)'!$B11</f>
        <v>4.01</v>
      </c>
      <c r="AH21" s="25">
        <f>'A64X2-4600+(EE)'!$B11</f>
        <v>4.26</v>
      </c>
      <c r="AI21" s="25">
        <f>'A64X2-4800+(EE)'!$B11</f>
        <v>4.31</v>
      </c>
      <c r="AJ21" s="25">
        <f>'A64X2-5000+'!$B11</f>
        <v>4.52</v>
      </c>
      <c r="AK21" s="25">
        <f>'A64X2-6000+'!$B11</f>
        <v>5.38</v>
      </c>
    </row>
    <row r="22" spans="1:37" ht="12.75">
      <c r="A22" s="1" t="s">
        <v>11</v>
      </c>
      <c r="B22" s="25">
        <f>'P4-521'!$B12</f>
        <v>1.65</v>
      </c>
      <c r="C22" s="25">
        <f>'P4-531'!$B12</f>
        <v>1.7</v>
      </c>
      <c r="D22" s="25">
        <f>'P4-651'!$B12</f>
        <v>1.99</v>
      </c>
      <c r="E22" s="25">
        <f>'P-D805'!$B12</f>
        <v>1.62</v>
      </c>
      <c r="F22" s="25">
        <f>'P-D915'!$B12</f>
        <v>1.8</v>
      </c>
      <c r="G22" s="25">
        <f>'P-D930'!$B12</f>
        <v>1.88</v>
      </c>
      <c r="H22" s="25">
        <f>'P-D940'!$B12</f>
        <v>2.01</v>
      </c>
      <c r="I22" s="25">
        <f>'Celeron-420'!$B12</f>
        <v>1.63</v>
      </c>
      <c r="J22" s="25">
        <f>'Celeron-430'!$B12</f>
        <v>1.7</v>
      </c>
      <c r="K22" s="25">
        <f>'Celeron-440'!$B12</f>
        <v>1.8</v>
      </c>
      <c r="L22" s="25">
        <f>'P-E2140'!$B12</f>
        <v>1.85</v>
      </c>
      <c r="M22" s="25">
        <f>'P-E2160'!$B12</f>
        <v>2.03</v>
      </c>
      <c r="N22" s="25">
        <f>'C2D-E4300'!$B12</f>
        <v>2.19</v>
      </c>
      <c r="O22" s="25">
        <f>'C2D-E4400'!$B12</f>
        <v>2.36</v>
      </c>
      <c r="P22" s="25">
        <f>'C2D-E6300'!$B12</f>
        <v>2.28</v>
      </c>
      <c r="Q22" s="25">
        <f>'C2D-E6320L'!$B12</f>
        <v>2.33</v>
      </c>
      <c r="R22" s="25">
        <f>'C2D-E6320'!$B12</f>
        <v>2.32</v>
      </c>
      <c r="S22" s="25">
        <f>'C2D-E6420L'!$B12</f>
        <v>2.53</v>
      </c>
      <c r="T22" s="25">
        <f>'C2D-E6420'!$B12</f>
        <v>2.52</v>
      </c>
      <c r="U22" s="25">
        <f>'C2X-X6800'!$B12</f>
        <v>3.18</v>
      </c>
      <c r="V22" s="25">
        <f>'C2X-QX6700'!$B12</f>
        <v>2.89</v>
      </c>
      <c r="W22" s="25">
        <f>'C2X-QX6850'!$B12</f>
        <v>3.14</v>
      </c>
      <c r="X22" s="25">
        <f>'C2X-QX9650'!$B12</f>
        <v>3.23</v>
      </c>
      <c r="Y22" s="25">
        <f>'C2X-QX9770'!$B12</f>
        <v>3.41</v>
      </c>
      <c r="Z22" s="25">
        <f>'A64X2-3800+(939)'!$B12</f>
        <v>1.85</v>
      </c>
      <c r="AA22" s="25">
        <f>'A64X2-4400+(939)'!$B12</f>
        <v>2.02</v>
      </c>
      <c r="AB22" s="25">
        <f>'A64X2-4800+(939)'!$B12</f>
        <v>2.24</v>
      </c>
      <c r="AC22" s="25">
        <f>'A64-FX60(939)'!$B12</f>
        <v>2.32</v>
      </c>
      <c r="AD22" s="25">
        <f>'AX2-BE-2350'!$B12</f>
        <v>2.05</v>
      </c>
      <c r="AE22" s="25">
        <f>'AX2-BE-2350L'!$B12</f>
        <v>1.9</v>
      </c>
      <c r="AF22" s="25">
        <f>'A64X2-4400+'!$B12</f>
        <v>2.16</v>
      </c>
      <c r="AG22" s="25">
        <f>'A64X2-4400+(EE)'!$B12</f>
        <v>2.06</v>
      </c>
      <c r="AH22" s="25">
        <f>'A64X2-4600+(EE)'!$B12</f>
        <v>2.26</v>
      </c>
      <c r="AI22" s="25">
        <f>'A64X2-4800+(EE)'!$B12</f>
        <v>2.11</v>
      </c>
      <c r="AJ22" s="25">
        <f>'A64X2-5000+'!$B12</f>
        <v>2.31</v>
      </c>
      <c r="AK22" s="25">
        <f>'A64X2-6000+'!$B12</f>
        <v>2.71</v>
      </c>
    </row>
    <row r="23" spans="1:37" ht="12.75">
      <c r="A23" s="1" t="s">
        <v>4</v>
      </c>
      <c r="B23" s="25">
        <f>'P4-521'!$B13</f>
        <v>1.07</v>
      </c>
      <c r="C23" s="25">
        <f>'P4-531'!$B13</f>
        <v>1.13</v>
      </c>
      <c r="D23" s="25">
        <f>'P4-651'!$B13</f>
        <v>1.28</v>
      </c>
      <c r="E23" s="25">
        <f>'P-D805'!$B13</f>
        <v>1.01</v>
      </c>
      <c r="F23" s="25">
        <f>'P-D915'!$B13</f>
        <v>1.15</v>
      </c>
      <c r="G23" s="25">
        <f>'P-D930'!$B13</f>
        <v>1.21</v>
      </c>
      <c r="H23" s="25">
        <f>'P-D940'!$B13</f>
        <v>1.27</v>
      </c>
      <c r="I23" s="25">
        <f>'Celeron-420'!$B13</f>
        <v>1.12</v>
      </c>
      <c r="J23" s="25">
        <f>'Celeron-430'!$B13</f>
        <v>1.2</v>
      </c>
      <c r="K23" s="25">
        <f>'Celeron-440'!$B13</f>
        <v>1.27</v>
      </c>
      <c r="L23" s="25">
        <f>'P-E2140'!$B13</f>
        <v>1.17</v>
      </c>
      <c r="M23" s="25">
        <f>'P-E2160'!$B13</f>
        <v>1.28</v>
      </c>
      <c r="N23" s="25">
        <f>'C2D-E4300'!$B13</f>
        <v>1.36</v>
      </c>
      <c r="O23" s="25">
        <f>'C2D-E4400'!$B13</f>
        <v>1.47</v>
      </c>
      <c r="P23" s="25">
        <f>'C2D-E6300'!$B13</f>
        <v>1.44</v>
      </c>
      <c r="Q23" s="25">
        <f>'C2D-E6320L'!$B13</f>
        <v>1.53</v>
      </c>
      <c r="R23" s="25">
        <f>'C2D-E6320'!$B13</f>
        <v>1.47</v>
      </c>
      <c r="S23" s="25">
        <f>'C2D-E6420L'!$B13</f>
        <v>1.65</v>
      </c>
      <c r="T23" s="25">
        <f>'C2D-E6420'!$B13</f>
        <v>1.61</v>
      </c>
      <c r="U23" s="25">
        <f>'C2X-X6800'!$B13</f>
        <v>2</v>
      </c>
      <c r="V23" s="25">
        <f>'C2X-QX6700'!$B13</f>
        <v>1.85</v>
      </c>
      <c r="W23" s="25">
        <f>'C2X-QX6850'!$B13</f>
        <v>2.02</v>
      </c>
      <c r="X23" s="25">
        <f>'C2X-QX9650'!$B13</f>
        <v>2.19</v>
      </c>
      <c r="Y23" s="25">
        <f>'C2X-QX9770'!$B13</f>
        <v>2.3</v>
      </c>
      <c r="Z23" s="25">
        <f>'A64X2-3800+(939)'!$B13</f>
        <v>1.08</v>
      </c>
      <c r="AA23" s="25">
        <f>'A64X2-4400+(939)'!$B13</f>
        <v>1.19</v>
      </c>
      <c r="AB23" s="25">
        <f>'A64X2-4800+(939)'!$B13</f>
        <v>1.27</v>
      </c>
      <c r="AC23" s="25">
        <f>'A64-FX60(939)'!$B13</f>
        <v>1.32</v>
      </c>
      <c r="AD23" s="25">
        <f>'AX2-BE-2350'!$B13</f>
        <v>1.2</v>
      </c>
      <c r="AE23" s="25">
        <f>'AX2-BE-2350L'!$B13</f>
        <v>1.2</v>
      </c>
      <c r="AF23" s="25">
        <f>'A64X2-4400+'!$B13</f>
        <v>1.33</v>
      </c>
      <c r="AG23" s="25">
        <f>'A64X2-4400+(EE)'!$B13</f>
        <v>1.18</v>
      </c>
      <c r="AH23" s="25">
        <f>'A64X2-4600+(EE)'!$B13</f>
        <v>1.35</v>
      </c>
      <c r="AI23" s="25">
        <f>'A64X2-4800+(EE)'!$B13</f>
        <v>1.22</v>
      </c>
      <c r="AJ23" s="25">
        <f>'A64X2-5000+'!$B13</f>
        <v>1.36</v>
      </c>
      <c r="AK23" s="25">
        <f>'A64X2-6000+'!$B13</f>
        <v>1.62</v>
      </c>
    </row>
    <row r="24" ht="12.75">
      <c r="A24" s="1"/>
    </row>
    <row r="25" ht="15.75">
      <c r="A25" s="3" t="s">
        <v>12</v>
      </c>
    </row>
    <row r="26" spans="1:37" ht="12.75">
      <c r="A26" s="1" t="s">
        <v>13</v>
      </c>
      <c r="B26" s="25">
        <f>'P4-521'!$B16</f>
        <v>1.74</v>
      </c>
      <c r="C26" s="25">
        <f>'P4-531'!$B16</f>
        <v>1.82</v>
      </c>
      <c r="D26" s="25">
        <f>'P4-651'!$B16</f>
        <v>2.1</v>
      </c>
      <c r="E26" s="25">
        <f>'P-D805'!$B16</f>
        <v>1.58</v>
      </c>
      <c r="F26" s="25">
        <f>'P-D915'!$B16</f>
        <v>1.93</v>
      </c>
      <c r="G26" s="25">
        <f>'P-D930'!$B16</f>
        <v>2.04</v>
      </c>
      <c r="H26" s="25">
        <f>'P-D940'!$B16</f>
        <v>2.13</v>
      </c>
      <c r="I26" s="25">
        <f>'Celeron-420'!$B16</f>
        <v>1.71</v>
      </c>
      <c r="J26" s="25">
        <f>'Celeron-430'!$B16</f>
        <v>1.79</v>
      </c>
      <c r="K26" s="25">
        <f>'Celeron-440'!$B16</f>
        <v>1.86</v>
      </c>
      <c r="L26" s="25">
        <f>'P-E2140'!$B16</f>
        <v>1.84</v>
      </c>
      <c r="M26" s="25">
        <f>'P-E2160'!$B16</f>
        <v>1.97</v>
      </c>
      <c r="N26" s="25">
        <f>'C2D-E4300'!$B16</f>
        <v>1.92</v>
      </c>
      <c r="O26" s="25">
        <f>'C2D-E4400'!$B16</f>
        <v>1.95</v>
      </c>
      <c r="P26" s="25">
        <f>'C2D-E6300'!$B16</f>
        <v>1.94</v>
      </c>
      <c r="Q26" s="25">
        <f>'C2D-E6320L'!$B16</f>
        <v>2.03</v>
      </c>
      <c r="R26" s="25">
        <f>'C2D-E6320'!$B16</f>
        <v>2.25</v>
      </c>
      <c r="S26" s="25">
        <f>'C2D-E6420L'!$B16</f>
        <v>2.18</v>
      </c>
      <c r="T26" s="25">
        <f>'C2D-E6420'!$B16</f>
        <v>2.45</v>
      </c>
      <c r="U26" s="25">
        <f>'C2X-X6800'!$B16</f>
        <v>2.71</v>
      </c>
      <c r="V26" s="25">
        <f>'C2X-QX6700'!$B16</f>
        <v>2.33</v>
      </c>
      <c r="W26" s="25">
        <f>'C2X-QX6850'!$B16</f>
        <v>2.56</v>
      </c>
      <c r="X26" s="25">
        <f>'C2X-QX9650'!$B16</f>
        <v>2.87</v>
      </c>
      <c r="Y26" s="25">
        <f>'C2X-QX9770'!$B16</f>
        <v>3.13</v>
      </c>
      <c r="Z26" s="25">
        <f>'A64X2-3800+(939)'!$B16</f>
        <v>1.81</v>
      </c>
      <c r="AA26" s="25">
        <f>'A64X2-4400+(939)'!$B16</f>
        <v>1.89</v>
      </c>
      <c r="AB26" s="25">
        <f>'A64X2-4800+(939)'!$B16</f>
        <v>2.02</v>
      </c>
      <c r="AC26" s="25">
        <f>'A64-FX60(939)'!$B16</f>
        <v>2.04</v>
      </c>
      <c r="AD26" s="25">
        <f>'AX2-BE-2350'!$B16</f>
        <v>1.97</v>
      </c>
      <c r="AE26" s="25">
        <f>'AX2-BE-2350L'!$B16</f>
        <v>1.96</v>
      </c>
      <c r="AF26" s="25">
        <f>'A64X2-4400+'!$B16</f>
        <v>2.19</v>
      </c>
      <c r="AG26" s="25">
        <f>'A64X2-4400+(EE)'!$B16</f>
        <v>2.09</v>
      </c>
      <c r="AH26" s="25">
        <f>'A64X2-4600+(EE)'!$B16</f>
        <v>2.29</v>
      </c>
      <c r="AI26" s="25">
        <f>'A64X2-4800+(EE)'!$B16</f>
        <v>2.18</v>
      </c>
      <c r="AJ26" s="25">
        <f>'A64X2-5000+'!$B16</f>
        <v>2.34</v>
      </c>
      <c r="AK26" s="25">
        <f>'A64X2-6000+'!$B16</f>
        <v>2.61</v>
      </c>
    </row>
    <row r="27" spans="1:37" ht="12.75">
      <c r="A27" s="1" t="s">
        <v>14</v>
      </c>
      <c r="B27" s="25">
        <f>'P4-521'!$B17</f>
        <v>1.74</v>
      </c>
      <c r="C27" s="25">
        <f>'P4-531'!$B17</f>
        <v>1.84</v>
      </c>
      <c r="D27" s="25">
        <f>'P4-651'!$B17</f>
        <v>2.07</v>
      </c>
      <c r="E27" s="25">
        <f>'P-D805'!$B17</f>
        <v>1.61</v>
      </c>
      <c r="F27" s="25">
        <f>'P-D915'!$B17</f>
        <v>1.82</v>
      </c>
      <c r="G27" s="25">
        <f>'P-D930'!$B17</f>
        <v>1.95</v>
      </c>
      <c r="H27" s="25">
        <f>'P-D940'!$B17</f>
        <v>2</v>
      </c>
      <c r="I27" s="25">
        <f>'Celeron-420'!$B17</f>
        <v>1.83</v>
      </c>
      <c r="J27" s="25">
        <f>'Celeron-430'!$B17</f>
        <v>1.98</v>
      </c>
      <c r="K27" s="25">
        <f>'Celeron-440'!$B17</f>
        <v>2.08</v>
      </c>
      <c r="L27" s="25">
        <f>'P-E2140'!$B17</f>
        <v>1.91</v>
      </c>
      <c r="M27" s="25">
        <f>'P-E2160'!$B17</f>
        <v>2.09</v>
      </c>
      <c r="N27" s="25">
        <f>'C2D-E4300'!$B17</f>
        <v>2.17</v>
      </c>
      <c r="O27" s="25">
        <f>'C2D-E4400'!$B17</f>
        <v>2.25</v>
      </c>
      <c r="P27" s="25">
        <f>'C2D-E6300'!$B17</f>
        <v>2.23</v>
      </c>
      <c r="Q27" s="25">
        <f>'C2D-E6320L'!$B17</f>
        <v>2.34</v>
      </c>
      <c r="R27" s="25">
        <f>'C2D-E6320'!$B17</f>
        <v>2.38</v>
      </c>
      <c r="S27" s="25">
        <f>'C2D-E6420L'!$B17</f>
        <v>2.54</v>
      </c>
      <c r="T27" s="25">
        <f>'C2D-E6420'!$B17</f>
        <v>2.6</v>
      </c>
      <c r="U27" s="25">
        <f>'C2X-X6800'!$B17</f>
        <v>3.24</v>
      </c>
      <c r="V27" s="25">
        <f>'C2X-QX6700'!$B17</f>
        <v>2.82</v>
      </c>
      <c r="W27" s="25">
        <f>'C2X-QX6850'!$B17</f>
        <v>3.29</v>
      </c>
      <c r="X27" s="25">
        <f>'C2X-QX9650'!$B17</f>
        <v>3.25</v>
      </c>
      <c r="Y27" s="25">
        <f>'C2X-QX9770'!$B17</f>
        <v>3.51</v>
      </c>
      <c r="Z27" s="25">
        <f>'A64X2-3800+(939)'!$B17</f>
        <v>1.71</v>
      </c>
      <c r="AA27" s="25">
        <f>'A64X2-4400+(939)'!$B17</f>
        <v>1.87</v>
      </c>
      <c r="AB27" s="25">
        <f>'A64X2-4800+(939)'!$B17</f>
        <v>1.99</v>
      </c>
      <c r="AC27" s="25">
        <f>'A64-FX60(939)'!$B17</f>
        <v>2.08</v>
      </c>
      <c r="AD27" s="25">
        <f>'AX2-BE-2350'!$B17</f>
        <v>1.88</v>
      </c>
      <c r="AE27" s="25">
        <f>'AX2-BE-2350L'!$B17</f>
        <v>1.89</v>
      </c>
      <c r="AF27" s="25">
        <f>'A64X2-4400+'!$B17</f>
        <v>2.09</v>
      </c>
      <c r="AG27" s="25">
        <f>'A64X2-4400+(EE)'!$B17</f>
        <v>2.04</v>
      </c>
      <c r="AH27" s="25">
        <f>'A64X2-4600+(EE)'!$B17</f>
        <v>2.13</v>
      </c>
      <c r="AI27" s="25">
        <f>'A64X2-4800+(EE)'!$B17</f>
        <v>2.14</v>
      </c>
      <c r="AJ27" s="25">
        <f>'A64X2-5000+'!$B17</f>
        <v>2.25</v>
      </c>
      <c r="AK27" s="25">
        <f>'A64X2-6000+'!$B17</f>
        <v>2.52</v>
      </c>
    </row>
    <row r="28" spans="1:37" ht="12.75">
      <c r="A28" s="1" t="s">
        <v>15</v>
      </c>
      <c r="B28" s="25">
        <f>'P4-521'!$B18</f>
        <v>3.14</v>
      </c>
      <c r="C28" s="25">
        <f>'P4-531'!$B18</f>
        <v>3.34</v>
      </c>
      <c r="D28" s="25">
        <f>'P4-651'!$B18</f>
        <v>3.68</v>
      </c>
      <c r="E28" s="25">
        <f>'P-D805'!$B18</f>
        <v>3.13</v>
      </c>
      <c r="F28" s="25">
        <f>'P-D915'!$B18</f>
        <v>3.48</v>
      </c>
      <c r="G28" s="25">
        <f>'P-D930'!$B18</f>
        <v>3.7</v>
      </c>
      <c r="H28" s="25">
        <f>'P-D940'!$B18</f>
        <v>3.91</v>
      </c>
      <c r="I28" s="25">
        <f>'Celeron-420'!$B18</f>
        <v>3.45</v>
      </c>
      <c r="J28" s="25">
        <f>'Celeron-430'!$B18</f>
        <v>3.84</v>
      </c>
      <c r="K28" s="25">
        <f>'Celeron-440'!$B18</f>
        <v>4.19</v>
      </c>
      <c r="L28" s="25">
        <f>'P-E2140'!$B18</f>
        <v>3.84</v>
      </c>
      <c r="M28" s="25">
        <f>'P-E2160'!$B18</f>
        <v>4.26</v>
      </c>
      <c r="N28" s="25">
        <f>'C2D-E4300'!$B18</f>
        <v>4.27</v>
      </c>
      <c r="O28" s="25">
        <f>'C2D-E4400'!$B18</f>
        <v>4.59</v>
      </c>
      <c r="P28" s="25">
        <f>'C2D-E6300'!$B18</f>
        <v>4.49</v>
      </c>
      <c r="Q28" s="25">
        <f>'C2D-E6320L'!$B18</f>
        <v>4.57</v>
      </c>
      <c r="R28" s="25">
        <f>'C2D-E6320'!$B18</f>
        <v>4.57</v>
      </c>
      <c r="S28" s="25">
        <f>'C2D-E6420L'!$B18</f>
        <v>5.09</v>
      </c>
      <c r="T28" s="25">
        <f>'C2D-E6420'!$B18</f>
        <v>5.05</v>
      </c>
      <c r="U28" s="25">
        <f>'C2X-X6800'!$B18</f>
        <v>6.57</v>
      </c>
      <c r="V28" s="25">
        <f>'C2X-QX6700'!$B18</f>
        <v>6.04</v>
      </c>
      <c r="W28" s="25">
        <f>'C2X-QX6850'!$B18</f>
        <v>6.5</v>
      </c>
      <c r="X28" s="25">
        <f>'C2X-QX9650'!$B18</f>
        <v>6.72</v>
      </c>
      <c r="Y28" s="25">
        <f>'C2X-QX9770'!$B18</f>
        <v>7.46</v>
      </c>
      <c r="Z28" s="25">
        <f>'A64X2-3800+(939)'!$B18</f>
        <v>3.93</v>
      </c>
      <c r="AA28" s="25">
        <f>'A64X2-4400+(939)'!$B18</f>
        <v>4.22</v>
      </c>
      <c r="AB28" s="25">
        <f>'A64X2-4800+(939)'!$B18</f>
        <v>4.61</v>
      </c>
      <c r="AC28" s="25">
        <f>'A64-FX60(939)'!$B18</f>
        <v>4.85</v>
      </c>
      <c r="AD28" s="25">
        <f>'AX2-BE-2350'!$B18</f>
        <v>4.21</v>
      </c>
      <c r="AE28" s="25">
        <f>'AX2-BE-2350L'!$B18</f>
        <v>4.15</v>
      </c>
      <c r="AF28" s="25">
        <f>'A64X2-4400+'!$B18</f>
        <v>4.46</v>
      </c>
      <c r="AG28" s="25">
        <f>'A64X2-4400+(EE)'!$B18</f>
        <v>4.53</v>
      </c>
      <c r="AH28" s="25">
        <f>'A64X2-4600+(EE)'!$B18</f>
        <v>4.82</v>
      </c>
      <c r="AI28" s="25">
        <f>'A64X2-4800+(EE)'!$B18</f>
        <v>4.8</v>
      </c>
      <c r="AJ28" s="25">
        <f>'A64X2-5000+'!$B18</f>
        <v>5.09</v>
      </c>
      <c r="AK28" s="25">
        <f>'A64X2-6000+'!$B18</f>
        <v>5.77</v>
      </c>
    </row>
    <row r="29" spans="1:37" ht="12.75">
      <c r="A29" s="1" t="s">
        <v>16</v>
      </c>
      <c r="B29" s="25">
        <f>'P4-521'!$B19</f>
        <v>1.96</v>
      </c>
      <c r="C29" s="25">
        <f>'P4-531'!$B19</f>
        <v>2.05</v>
      </c>
      <c r="D29" s="25">
        <f>'P4-651'!$B19</f>
        <v>2.34</v>
      </c>
      <c r="E29" s="25">
        <f>'P-D805'!$B19</f>
        <v>1.81</v>
      </c>
      <c r="F29" s="25">
        <f>'P-D915'!$B19</f>
        <v>2.16</v>
      </c>
      <c r="G29" s="25">
        <f>'P-D930'!$B19</f>
        <v>2.29</v>
      </c>
      <c r="H29" s="25">
        <f>'P-D940'!$B19</f>
        <v>2.39</v>
      </c>
      <c r="I29" s="25">
        <f>'Celeron-420'!$B19</f>
        <v>1.98</v>
      </c>
      <c r="J29" s="25">
        <f>'Celeron-430'!$B19</f>
        <v>2.1</v>
      </c>
      <c r="K29" s="25">
        <f>'Celeron-440'!$B19</f>
        <v>2.21</v>
      </c>
      <c r="L29" s="25">
        <f>'P-E2140'!$B19</f>
        <v>2.14</v>
      </c>
      <c r="M29" s="25">
        <f>'P-E2160'!$B19</f>
        <v>2.31</v>
      </c>
      <c r="N29" s="25">
        <f>'C2D-E4300'!$B19</f>
        <v>2.28</v>
      </c>
      <c r="O29" s="25">
        <f>'C2D-E4400'!$B19</f>
        <v>2.35</v>
      </c>
      <c r="P29" s="25">
        <f>'C2D-E6300'!$B19</f>
        <v>2.33</v>
      </c>
      <c r="Q29" s="25">
        <f>'C2D-E6320L'!$B19</f>
        <v>2.42</v>
      </c>
      <c r="R29" s="25">
        <f>'C2D-E6320'!$B19</f>
        <v>2.61</v>
      </c>
      <c r="S29" s="25">
        <f>'C2D-E6420L'!$B19</f>
        <v>2.63</v>
      </c>
      <c r="T29" s="25">
        <f>'C2D-E6420'!$B19</f>
        <v>2.85</v>
      </c>
      <c r="U29" s="25">
        <f>'C2X-X6800'!$B19</f>
        <v>3.29</v>
      </c>
      <c r="V29" s="25">
        <f>'C2X-QX6700'!$B19</f>
        <v>2.87</v>
      </c>
      <c r="W29" s="25">
        <f>'C2X-QX6850'!$B19</f>
        <v>3.16</v>
      </c>
      <c r="X29" s="25">
        <f>'C2X-QX9650'!$B19</f>
        <v>3.44</v>
      </c>
      <c r="Y29" s="25">
        <f>'C2X-QX9770'!$B19</f>
        <v>3.77</v>
      </c>
      <c r="Z29" s="25">
        <f>'A64X2-3800+(939)'!$B19</f>
        <v>2.1</v>
      </c>
      <c r="AA29" s="25">
        <f>'A64X2-4400+(939)'!$B19</f>
        <v>2.21</v>
      </c>
      <c r="AB29" s="25">
        <f>'A64X2-4800+(939)'!$B19</f>
        <v>2.38</v>
      </c>
      <c r="AC29" s="25">
        <f>'A64-FX60(939)'!$B19</f>
        <v>2.43</v>
      </c>
      <c r="AD29" s="25">
        <f>'AX2-BE-2350'!$B19</f>
        <v>2.28</v>
      </c>
      <c r="AE29" s="25">
        <f>'AX2-BE-2350L'!$B19</f>
        <v>2.27</v>
      </c>
      <c r="AF29" s="25">
        <f>'A64X2-4400+'!$B19</f>
        <v>2.51</v>
      </c>
      <c r="AG29" s="25">
        <f>'A64X2-4400+(EE)'!$B19</f>
        <v>2.43</v>
      </c>
      <c r="AH29" s="25">
        <f>'A64X2-4600+(EE)'!$B19</f>
        <v>2.64</v>
      </c>
      <c r="AI29" s="25">
        <f>'A64X2-4800+(EE)'!$B19</f>
        <v>2.55</v>
      </c>
      <c r="AJ29" s="25">
        <f>'A64X2-5000+'!$B19</f>
        <v>2.72</v>
      </c>
      <c r="AK29" s="25">
        <f>'A64X2-6000+'!$B19</f>
        <v>3.05</v>
      </c>
    </row>
    <row r="30" spans="1:37" ht="12.75">
      <c r="A30" s="1" t="s">
        <v>9</v>
      </c>
      <c r="B30" s="26">
        <f>'P4-521'!$B20</f>
        <v>0.00480324074074074</v>
      </c>
      <c r="C30" s="26">
        <f>'P4-531'!$B20</f>
        <v>0.00450231481481481</v>
      </c>
      <c r="D30" s="26">
        <f>'P4-651'!$B20</f>
        <v>0.00385416666666667</v>
      </c>
      <c r="E30" s="26">
        <f>'P-D805'!$B20</f>
        <v>0.00337962962962963</v>
      </c>
      <c r="F30" s="26">
        <f>'P-D915'!$B20</f>
        <v>0.00305555555555556</v>
      </c>
      <c r="G30" s="26">
        <f>'P-D930'!$B20</f>
        <v>0.0028587962962963</v>
      </c>
      <c r="H30" s="26">
        <f>'P-D940'!$B20</f>
        <v>0.00266203703703704</v>
      </c>
      <c r="I30" s="26">
        <f>'Celeron-420'!$B20</f>
        <v>0.00509259259259259</v>
      </c>
      <c r="J30" s="26">
        <f>'Celeron-430'!$B20</f>
        <v>0.00460648148148148</v>
      </c>
      <c r="K30" s="26">
        <f>'Celeron-440'!$B20</f>
        <v>0.00422453703703704</v>
      </c>
      <c r="L30" s="26">
        <f>'P-E2140'!$B20</f>
        <v>0.00258101851851852</v>
      </c>
      <c r="M30" s="26">
        <f>'P-E2160'!$B20</f>
        <v>0.00232638888888889</v>
      </c>
      <c r="N30" s="26">
        <f>'C2D-E4300'!$B20</f>
        <v>0.00215277777777778</v>
      </c>
      <c r="O30" s="26">
        <f>'C2D-E4400'!$B20</f>
        <v>0.00194444444444444</v>
      </c>
      <c r="P30" s="26">
        <f>'C2D-E6300'!$B20</f>
        <v>0.00207175925925926</v>
      </c>
      <c r="Q30" s="26">
        <f>'C2D-E6320L'!$B20</f>
        <v>0.00204861111111111</v>
      </c>
      <c r="R30" s="26">
        <f>'C2D-E6320'!$B20</f>
        <v>0.00204861111111111</v>
      </c>
      <c r="S30" s="26">
        <f>'C2D-E6420L'!$B20</f>
        <v>0.00178240740740741</v>
      </c>
      <c r="T30" s="26">
        <f>'C2D-E6420'!$B20</f>
        <v>0.00178240740740741</v>
      </c>
      <c r="U30" s="26">
        <f>'C2X-X6800'!$B20</f>
        <v>0.00130787037037037</v>
      </c>
      <c r="V30" s="26">
        <f>'C2X-QX6700'!$B20</f>
        <v>0.000914351851851852</v>
      </c>
      <c r="W30" s="26">
        <f>'C2X-QX6850'!$B20</f>
        <v>0.000810185185185185</v>
      </c>
      <c r="X30" s="26">
        <f>'C2X-QX9650'!$B20</f>
        <v>0.000752314814814815</v>
      </c>
      <c r="Y30" s="26">
        <f>'C2X-QX9770'!$B20</f>
        <v>0.000717592592592593</v>
      </c>
      <c r="Z30" s="26">
        <f>'A64X2-3800+(939)'!$B20</f>
        <v>0.00253472222222222</v>
      </c>
      <c r="AA30" s="26">
        <f>'A64X2-4400+(939)'!$B20</f>
        <v>0.00211805555555556</v>
      </c>
      <c r="AB30" s="26">
        <f>'A64X2-4800+(939)'!$B20</f>
        <v>0.00188657407407407</v>
      </c>
      <c r="AC30" s="26">
        <f>'A64-FX60(939)'!$B20</f>
        <v>0.00177083333333333</v>
      </c>
      <c r="AD30" s="26">
        <f>'AX2-BE-2350'!$B20</f>
        <v>0.00244212962962963</v>
      </c>
      <c r="AE30" s="26">
        <f>'AX2-BE-2350L'!$B20</f>
        <v>0.00244212962962963</v>
      </c>
      <c r="AF30" s="26">
        <f>'A64X2-4400+'!$B20</f>
        <v>0.00171296296296296</v>
      </c>
      <c r="AG30" s="26">
        <f>'A64X2-4400+(EE)'!$B20</f>
        <v>0.00226851851851852</v>
      </c>
      <c r="AH30" s="26">
        <f>'A64X2-4600+(EE)'!$B20</f>
        <v>0.00209490740740741</v>
      </c>
      <c r="AI30" s="26">
        <f>'A64X2-4800+(EE)'!$B20</f>
        <v>0.00211805555555556</v>
      </c>
      <c r="AJ30" s="26">
        <f>'A64X2-5000+'!$B20</f>
        <v>0.00197916666666667</v>
      </c>
      <c r="AK30" s="26">
        <f>'A64X2-6000+'!$B20</f>
        <v>0.00155092592592593</v>
      </c>
    </row>
    <row r="31" ht="12.75">
      <c r="A31" s="1"/>
    </row>
    <row r="32" spans="1:37" ht="15.75">
      <c r="A32" s="3" t="s">
        <v>17</v>
      </c>
      <c r="B32" s="26">
        <f>'P4-521'!$B22</f>
        <v>0.0267476851851852</v>
      </c>
      <c r="C32" s="26">
        <f>'P4-531'!$B22</f>
        <v>0.0249421296296296</v>
      </c>
      <c r="D32" s="26">
        <f>'P4-651'!$B22</f>
        <v>0.0220717592592593</v>
      </c>
      <c r="E32" s="26">
        <f>'P-D805'!$B22</f>
        <v>0.021724537037037</v>
      </c>
      <c r="F32" s="26">
        <f>'P-D915'!$B22</f>
        <v>0.0206365740740741</v>
      </c>
      <c r="G32" s="26">
        <f>'P-D930'!$B22</f>
        <v>0.0192592592592593</v>
      </c>
      <c r="H32" s="26">
        <f>'P-D940'!$B22</f>
        <v>0.0180787037037037</v>
      </c>
      <c r="I32" s="26">
        <f>'Celeron-420'!$B22</f>
        <v>0.029224537037037</v>
      </c>
      <c r="J32" s="26">
        <f>'Celeron-430'!$B22</f>
        <v>0.0263310185185185</v>
      </c>
      <c r="K32" s="26">
        <f>'Celeron-440'!$B22</f>
        <v>0.0240740740740741</v>
      </c>
      <c r="L32" s="26">
        <f>'P-E2140'!$B22</f>
        <v>0.0178703703703704</v>
      </c>
      <c r="M32" s="26">
        <f>'P-E2160'!$B22</f>
        <v>0.0158564814814815</v>
      </c>
      <c r="N32" s="26">
        <f>'C2D-E4300'!$B22</f>
        <v>0.015625</v>
      </c>
      <c r="O32" s="26">
        <f>'C2D-E4400'!$B22</f>
        <v>0.0140740740740741</v>
      </c>
      <c r="P32" s="26">
        <f>'C2D-E6300'!$B22</f>
        <v>0.0150810185185185</v>
      </c>
      <c r="Q32" s="26">
        <f>'C2D-E6320L'!$B22</f>
        <v>0.0150578703703704</v>
      </c>
      <c r="R32" s="26">
        <f>'C2D-E6320'!$B22</f>
        <v>0.0150578703703704</v>
      </c>
      <c r="S32" s="26">
        <f>'C2D-E6420L'!$B22</f>
        <v>0.0131365740740741</v>
      </c>
      <c r="T32" s="26">
        <f>'C2D-E6420'!$B22</f>
        <v>0.0131365740740741</v>
      </c>
      <c r="U32" s="26">
        <f>'C2X-X6800'!$B22</f>
        <v>0.00959490740740741</v>
      </c>
      <c r="V32" s="26">
        <f>'C2X-QX6700'!$B22</f>
        <v>0.00758101851851852</v>
      </c>
      <c r="W32" s="26">
        <f>'C2X-QX6850'!$B22</f>
        <v>0.00716435185185185</v>
      </c>
      <c r="X32" s="26">
        <f>'C2X-QX9650'!$B22</f>
        <v>0.00667824074074074</v>
      </c>
      <c r="Y32" s="26">
        <f>'C2X-QX9770'!$B22</f>
        <v>0.0062962962962963</v>
      </c>
      <c r="Z32" s="26">
        <f>'A64X2-3800+(939)'!$B22</f>
        <v>0.016724537037037</v>
      </c>
      <c r="AA32" s="26">
        <f>'A64X2-4400+(939)'!$B22</f>
        <v>0.0151967592592593</v>
      </c>
      <c r="AB32" s="26">
        <f>'A64X2-4800+(939)'!$B22</f>
        <v>0.0136342592592593</v>
      </c>
      <c r="AC32" s="26">
        <f>'A64-FX60(939)'!$B22</f>
        <v>0.0126388888888889</v>
      </c>
      <c r="AD32" s="26">
        <f>'AX2-BE-2350'!$B22</f>
        <v>0.0158564814814815</v>
      </c>
      <c r="AE32" s="26">
        <f>'AX2-BE-2350L'!$B22</f>
        <v>0.0159143518518519</v>
      </c>
      <c r="AF32" s="26">
        <f>'A64X2-4400+'!$B22</f>
        <v>0.0148726851851852</v>
      </c>
      <c r="AG32" s="26">
        <f>'A64X2-4400+(EE)'!$B22</f>
        <v>0.0145138888888889</v>
      </c>
      <c r="AH32" s="26">
        <f>'A64X2-4600+(EE)'!$B22</f>
        <v>0.0136921296296296</v>
      </c>
      <c r="AI32" s="26">
        <f>'A64X2-4800+(EE)'!$B22</f>
        <v>0.0133912037037037</v>
      </c>
      <c r="AJ32" s="26">
        <f>'A64X2-5000+'!$B22</f>
        <v>0.0126851851851852</v>
      </c>
      <c r="AK32" s="26">
        <f>'A64X2-6000+'!$B22</f>
        <v>0.0109837962962963</v>
      </c>
    </row>
    <row r="33" spans="1:37" s="24" customFormat="1" ht="12.75">
      <c r="A33" s="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</row>
    <row r="34" spans="1:37" s="31" customFormat="1" ht="15.75">
      <c r="A34" s="7" t="s">
        <v>25</v>
      </c>
      <c r="B34" s="30">
        <f>'P4-521'!$B38</f>
        <v>0.5055</v>
      </c>
      <c r="C34" s="30">
        <f>'P4-531'!$B38</f>
        <v>0.4755</v>
      </c>
      <c r="D34" s="30">
        <f>'P4-651'!$B38</f>
        <v>0.4053</v>
      </c>
      <c r="E34" s="30">
        <f>'P-D805'!$B38</f>
        <v>0.5004</v>
      </c>
      <c r="F34" s="30">
        <f>'P-D915'!$B38</f>
        <v>0.4304</v>
      </c>
      <c r="G34" s="30">
        <f>'P-D930'!$B38</f>
        <v>0.4059</v>
      </c>
      <c r="H34" s="30">
        <f>'P-D940'!$B38</f>
        <v>0.3942</v>
      </c>
      <c r="I34" s="30">
        <f>'Celeron-420'!$B38</f>
        <v>0.5463</v>
      </c>
      <c r="J34" s="30">
        <f>'Celeron-430'!$B38</f>
        <v>0.5495</v>
      </c>
      <c r="K34" s="30">
        <f>'Celeron-440'!$B38</f>
        <v>0.4773</v>
      </c>
      <c r="L34" s="30">
        <f>'P-E2140'!$B38</f>
        <v>0.4968</v>
      </c>
      <c r="M34" s="30">
        <f>'P-E2160'!$B38</f>
        <v>0.4786</v>
      </c>
      <c r="N34" s="30">
        <f>'C2D-E4300'!$B38</f>
        <v>0.4709</v>
      </c>
      <c r="O34" s="30">
        <f>'C2D-E4400'!$B38</f>
        <v>0.436</v>
      </c>
      <c r="P34" s="30">
        <f>'C2D-E6300'!$B38</f>
        <v>0.4524</v>
      </c>
      <c r="Q34" s="30">
        <f>'C2D-E6320L'!$B38</f>
        <v>0.4411</v>
      </c>
      <c r="R34" s="30">
        <f>'C2D-E6320'!$B38</f>
        <v>0.4247</v>
      </c>
      <c r="S34" s="30">
        <f>'C2D-E6420L'!$B38</f>
        <v>0.3977</v>
      </c>
      <c r="T34" s="30">
        <f>'C2D-E6420'!$B38</f>
        <v>0.3968</v>
      </c>
      <c r="U34" s="30">
        <f>'C2X-X6800'!$B38</f>
        <v>0.3066</v>
      </c>
      <c r="V34" s="30">
        <f>'C2X-QX6700'!$B38</f>
        <v>0.3433</v>
      </c>
      <c r="W34" s="30">
        <f>'C2X-QX6850'!$B38</f>
        <v>0.2692</v>
      </c>
      <c r="X34" s="30">
        <f>'C2X-QX9650'!$B38</f>
        <v>0.2764</v>
      </c>
      <c r="Y34" s="30">
        <f>'C2X-QX9770'!$B38</f>
        <v>0.2869</v>
      </c>
      <c r="Z34" s="30">
        <f>'A64X2-3800+(939)'!$B38</f>
        <v>0.474</v>
      </c>
      <c r="AA34" s="30">
        <f>'A64X2-4400+(939)'!$B38</f>
        <v>0.4437</v>
      </c>
      <c r="AB34" s="30">
        <f>'A64X2-4800+(939)'!$B38</f>
        <v>0.4021</v>
      </c>
      <c r="AC34" s="30">
        <f>'A64-FX60(939)'!$B38</f>
        <v>0.3911</v>
      </c>
      <c r="AD34" s="30">
        <f>'AX2-BE-2350'!$B38</f>
        <v>0.418</v>
      </c>
      <c r="AE34" s="30">
        <f>'AX2-BE-2350L'!$B38</f>
        <v>0.4194</v>
      </c>
      <c r="AF34" s="30">
        <f>'A64X2-4400+'!$B38</f>
        <v>0.3746</v>
      </c>
      <c r="AG34" s="30">
        <f>'A64X2-4400+(EE)'!$B38</f>
        <v>0.3787</v>
      </c>
      <c r="AH34" s="30">
        <f>'A64X2-4600+(EE)'!$B38</f>
        <v>0.3577</v>
      </c>
      <c r="AI34" s="30">
        <f>'A64X2-4800+(EE)'!$B38</f>
        <v>0.3616</v>
      </c>
      <c r="AJ34" s="30">
        <f>'A64X2-5000+'!$B38</f>
        <v>0.3395</v>
      </c>
      <c r="AK34" s="30">
        <f>'A64X2-6000+'!$B38</f>
        <v>0.3066</v>
      </c>
    </row>
    <row r="35" spans="1:37" s="24" customFormat="1" ht="12.75">
      <c r="A35" s="1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</row>
    <row r="36" ht="15.75">
      <c r="A36" s="3" t="s">
        <v>27</v>
      </c>
    </row>
    <row r="37" spans="1:37" ht="12.75">
      <c r="A37" s="1" t="s">
        <v>15</v>
      </c>
      <c r="B37" s="25">
        <f>'P4-521'!$B41</f>
        <v>1.32</v>
      </c>
      <c r="C37" s="25">
        <f>'P4-531'!$B41</f>
        <v>1.4</v>
      </c>
      <c r="D37" s="25">
        <f>'P4-651'!$B41</f>
        <v>1.63</v>
      </c>
      <c r="E37" s="25">
        <f>'P-D805'!$B41</f>
        <v>1.32</v>
      </c>
      <c r="F37" s="25">
        <f>'P-D915'!$B41</f>
        <v>1.45</v>
      </c>
      <c r="G37" s="25">
        <f>'P-D930'!$B41</f>
        <v>1.55</v>
      </c>
      <c r="H37" s="25">
        <f>'P-D940'!$B41</f>
        <v>1.65</v>
      </c>
      <c r="I37" s="25">
        <f>'Celeron-420'!$B41</f>
        <v>1.36</v>
      </c>
      <c r="J37" s="25">
        <f>'Celeron-430'!$B41</f>
        <v>1.5</v>
      </c>
      <c r="K37" s="25">
        <f>'Celeron-440'!$B41</f>
        <v>1.63</v>
      </c>
      <c r="L37" s="25">
        <f>'P-E2140'!$B41</f>
        <v>1.56</v>
      </c>
      <c r="M37" s="25">
        <f>'P-E2160'!$B41</f>
        <v>1.73</v>
      </c>
      <c r="N37" s="25">
        <f>'C2D-E4300'!$B41</f>
        <v>1.83</v>
      </c>
      <c r="O37" s="25">
        <f>'C2D-E4400'!$B41</f>
        <v>2</v>
      </c>
      <c r="P37" s="25">
        <f>'C2D-E6300'!$B41</f>
        <v>1.9</v>
      </c>
      <c r="Q37" s="25">
        <f>'C2D-E6320L'!$B41</f>
        <v>1.92</v>
      </c>
      <c r="R37" s="25">
        <f>'C2D-E6320'!$B41</f>
        <v>1.91</v>
      </c>
      <c r="S37" s="25">
        <f>'C2D-E6420L'!$B41</f>
        <v>2.18</v>
      </c>
      <c r="T37" s="25">
        <f>'C2D-E6420'!$B41</f>
        <v>2.09</v>
      </c>
      <c r="U37" s="25">
        <f>'C2X-X6800'!$B41</f>
        <v>2.91</v>
      </c>
      <c r="V37" s="25">
        <f>'C2X-QX6700'!$B41</f>
        <v>2.76</v>
      </c>
      <c r="W37" s="25">
        <f>'C2X-QX6850'!$B41</f>
        <v>3.03</v>
      </c>
      <c r="X37" s="25">
        <f>'C2X-QX9650'!$B41</f>
        <v>3.21</v>
      </c>
      <c r="Y37" s="25">
        <f>'C2X-QX9770'!$B41</f>
        <v>3.4</v>
      </c>
      <c r="Z37" s="25">
        <f>'A64X2-3800+(939)'!$B41</f>
        <v>1.83</v>
      </c>
      <c r="AA37" s="25">
        <f>'A64X2-4400+(939)'!$B41</f>
        <v>2.05</v>
      </c>
      <c r="AB37" s="25">
        <f>'A64X2-4800+(939)'!$B41</f>
        <v>2.25</v>
      </c>
      <c r="AC37" s="25">
        <f>'A64-FX60(939)'!$B41</f>
        <v>2.4</v>
      </c>
      <c r="AD37" s="25">
        <f>'AX2-BE-2350'!$B41</f>
        <v>1.93</v>
      </c>
      <c r="AE37" s="25">
        <f>'AX2-BE-2350L'!$B41</f>
        <v>1.9</v>
      </c>
      <c r="AF37" s="25">
        <f>'A64X2-4400+'!$B41</f>
        <v>2.11</v>
      </c>
      <c r="AG37" s="25">
        <f>'A64X2-4400+(EE)'!$B41</f>
        <v>2.05</v>
      </c>
      <c r="AH37" s="25">
        <f>'A64X2-4600+(EE)'!$B41</f>
        <v>2.2</v>
      </c>
      <c r="AI37" s="25">
        <f>'A64X2-4800+(EE)'!$B41</f>
        <v>2.19</v>
      </c>
      <c r="AJ37" s="25">
        <f>'A64X2-5000+'!$B41</f>
        <v>2.3</v>
      </c>
      <c r="AK37" s="25">
        <f>'A64X2-6000+'!$B41</f>
        <v>2.75</v>
      </c>
    </row>
    <row r="38" spans="1:37" ht="12.75">
      <c r="A38" s="1" t="s">
        <v>14</v>
      </c>
      <c r="B38" s="25">
        <f>'P4-521'!$B42</f>
        <v>1.25</v>
      </c>
      <c r="C38" s="25">
        <f>'P4-531'!$B42</f>
        <v>1.32</v>
      </c>
      <c r="D38" s="25">
        <f>'P4-651'!$B42</f>
        <v>1.48</v>
      </c>
      <c r="E38" s="25">
        <f>'P-D805'!$B42</f>
        <v>1.19</v>
      </c>
      <c r="F38" s="25">
        <f>'P-D915'!$B42</f>
        <v>1.3</v>
      </c>
      <c r="G38" s="25">
        <f>'P-D930'!$B42</f>
        <v>1.36</v>
      </c>
      <c r="H38" s="25">
        <f>'P-D940'!$B42</f>
        <v>1.45</v>
      </c>
      <c r="I38" s="25">
        <f>'Celeron-420'!$B42</f>
        <v>1.33</v>
      </c>
      <c r="J38" s="25">
        <f>'Celeron-430'!$B42</f>
        <v>1.45</v>
      </c>
      <c r="K38" s="25">
        <f>'Celeron-440'!$B42</f>
        <v>1.59</v>
      </c>
      <c r="L38" s="25">
        <f>'P-E2140'!$B42</f>
        <v>1.4</v>
      </c>
      <c r="M38" s="25">
        <f>'P-E2160'!$B42</f>
        <v>1.54</v>
      </c>
      <c r="N38" s="25">
        <f>'C2D-E4300'!$B42</f>
        <v>1.6</v>
      </c>
      <c r="O38" s="25">
        <f>'C2D-E4400'!$B42</f>
        <v>1.72</v>
      </c>
      <c r="P38" s="25">
        <f>'C2D-E6300'!$B42</f>
        <v>1.65</v>
      </c>
      <c r="Q38" s="25">
        <f>'C2D-E6320L'!$B42</f>
        <v>1.69</v>
      </c>
      <c r="R38" s="25">
        <f>'C2D-E6320'!$B42</f>
        <v>1.32</v>
      </c>
      <c r="S38" s="25">
        <f>'C2D-E6420L'!$B42</f>
        <v>1.95</v>
      </c>
      <c r="T38" s="25">
        <f>'C2D-E6420'!$B42</f>
        <v>1.9</v>
      </c>
      <c r="U38" s="25">
        <f>'C2X-X6800'!$B42</f>
        <v>2.54</v>
      </c>
      <c r="V38" s="25">
        <f>'C2X-QX6700'!$B42</f>
        <v>2.39</v>
      </c>
      <c r="W38" s="25">
        <f>'C2X-QX6850'!$B42</f>
        <v>2.61</v>
      </c>
      <c r="X38" s="25">
        <f>'C2X-QX9650'!$B42</f>
        <v>2.74</v>
      </c>
      <c r="Y38" s="25">
        <f>'C2X-QX9770'!$B42</f>
        <v>2.86</v>
      </c>
      <c r="Z38" s="25">
        <f>'A64X2-3800+(939)'!$B42</f>
        <v>1.5</v>
      </c>
      <c r="AA38" s="25">
        <f>'A64X2-4400+(939)'!$B42</f>
        <v>1.63</v>
      </c>
      <c r="AB38" s="25">
        <f>'A64X2-4800+(939)'!$B42</f>
        <v>1.8</v>
      </c>
      <c r="AC38" s="25">
        <f>'A64-FX60(939)'!$B42</f>
        <v>1.87</v>
      </c>
      <c r="AD38" s="25">
        <f>'AX2-BE-2350'!$B42</f>
        <v>1.62</v>
      </c>
      <c r="AE38" s="25">
        <f>'AX2-BE-2350L'!$B42</f>
        <v>1.62</v>
      </c>
      <c r="AF38" s="25">
        <f>'A64X2-4400+'!$B42</f>
        <v>1.72</v>
      </c>
      <c r="AG38" s="25">
        <f>'A64X2-4400+(EE)'!$B42</f>
        <v>1.74</v>
      </c>
      <c r="AH38" s="25">
        <f>'A64X2-4600+(EE)'!$B42</f>
        <v>1.85</v>
      </c>
      <c r="AI38" s="25">
        <f>'A64X2-4800+(EE)'!$B42</f>
        <v>1.86</v>
      </c>
      <c r="AJ38" s="25">
        <f>'A64X2-5000+'!$B42</f>
        <v>1.91</v>
      </c>
      <c r="AK38" s="25">
        <f>'A64X2-6000+'!$B42</f>
        <v>2.18</v>
      </c>
    </row>
    <row r="39" spans="1:37" ht="12.75">
      <c r="A39" s="1" t="s">
        <v>28</v>
      </c>
      <c r="B39" s="25">
        <f>'P4-521'!$B43</f>
        <v>1.35</v>
      </c>
      <c r="C39" s="25">
        <f>'P4-531'!$B43</f>
        <v>1.43</v>
      </c>
      <c r="D39" s="25">
        <f>'P4-651'!$B43</f>
        <v>1.59</v>
      </c>
      <c r="E39" s="25">
        <f>'P-D805'!$B43</f>
        <v>1.27</v>
      </c>
      <c r="F39" s="25">
        <f>'P-D915'!$B43</f>
        <v>1.37</v>
      </c>
      <c r="G39" s="25">
        <f>'P-D930'!$B43</f>
        <v>1.45</v>
      </c>
      <c r="H39" s="25">
        <f>'P-D940'!$B43</f>
        <v>1.53</v>
      </c>
      <c r="I39" s="25">
        <f>'Celeron-420'!$B43</f>
        <v>1.42</v>
      </c>
      <c r="J39" s="25">
        <f>'Celeron-430'!$B43</f>
        <v>1.56</v>
      </c>
      <c r="K39" s="25">
        <f>'Celeron-440'!$B43</f>
        <v>1.68</v>
      </c>
      <c r="L39" s="25">
        <f>'P-E2140'!$B43</f>
        <v>1.48</v>
      </c>
      <c r="M39" s="25">
        <f>'P-E2160'!$B43</f>
        <v>1.62</v>
      </c>
      <c r="N39" s="25">
        <f>'C2D-E4300'!$B43</f>
        <v>1.48</v>
      </c>
      <c r="O39" s="25">
        <f>'C2D-E4400'!$B43</f>
        <v>1.58</v>
      </c>
      <c r="P39" s="25">
        <f>'C2D-E6300'!$B43</f>
        <v>1.53</v>
      </c>
      <c r="Q39" s="25">
        <f>'C2D-E6320L'!$B43</f>
        <v>1.54</v>
      </c>
      <c r="R39" s="25">
        <f>'C2D-E6320'!$B43</f>
        <v>1.54</v>
      </c>
      <c r="S39" s="25">
        <f>'C2D-E6420L'!$B43</f>
        <v>1.74</v>
      </c>
      <c r="T39" s="25">
        <f>'C2D-E6420'!$B43</f>
        <v>1.91</v>
      </c>
      <c r="U39" s="25">
        <f>'C2X-X6800'!$B43</f>
        <v>2.36</v>
      </c>
      <c r="V39" s="25">
        <f>'C2X-QX6700'!$B43</f>
        <v>1.93</v>
      </c>
      <c r="W39" s="25">
        <f>'C2X-QX6850'!$B43</f>
        <v>2.31</v>
      </c>
      <c r="X39" s="25">
        <f>'C2X-QX9650'!$B43</f>
        <v>2.44</v>
      </c>
      <c r="Y39" s="25">
        <f>'C2X-QX9770'!$B43</f>
        <v>2.59</v>
      </c>
      <c r="Z39" s="25">
        <f>'A64X2-3800+(939)'!$B43</f>
        <v>1.36</v>
      </c>
      <c r="AA39" s="25">
        <f>'A64X2-4400+(939)'!$B43</f>
        <v>1.45</v>
      </c>
      <c r="AB39" s="25">
        <f>'A64X2-4800+(939)'!$B43</f>
        <v>1.57</v>
      </c>
      <c r="AC39" s="25">
        <f>'A64-FX60(939)'!$B43</f>
        <v>1.59</v>
      </c>
      <c r="AD39" s="25">
        <f>'AX2-BE-2350'!$B43</f>
        <v>1.52</v>
      </c>
      <c r="AE39" s="25">
        <f>'AX2-BE-2350L'!$B43</f>
        <v>1.52</v>
      </c>
      <c r="AF39" s="25">
        <f>'A64X2-4400+'!$B43</f>
        <v>1.63</v>
      </c>
      <c r="AG39" s="25">
        <f>'A64X2-4400+(EE)'!$B43</f>
        <v>1.63</v>
      </c>
      <c r="AH39" s="25">
        <f>'A64X2-4600+(EE)'!$B43</f>
        <v>1.75</v>
      </c>
      <c r="AI39" s="25">
        <f>'A64X2-4800+(EE)'!$B43</f>
        <v>1.71</v>
      </c>
      <c r="AJ39" s="25">
        <f>'A64X2-5000+'!$B43</f>
        <v>1.81</v>
      </c>
      <c r="AK39" s="25">
        <f>'A64X2-6000+'!$B43</f>
        <v>2.06</v>
      </c>
    </row>
    <row r="40" spans="1:37" ht="12.75">
      <c r="A40" s="1" t="s">
        <v>29</v>
      </c>
      <c r="B40" s="25">
        <f>'P4-521'!$B44</f>
        <v>2.34</v>
      </c>
      <c r="C40" s="25">
        <f>'P4-531'!$B44</f>
        <v>2.45</v>
      </c>
      <c r="D40" s="25">
        <f>'P4-651'!$B44</f>
        <v>2.75</v>
      </c>
      <c r="E40" s="25">
        <f>'P-D805'!$B44</f>
        <v>2.13</v>
      </c>
      <c r="F40" s="25">
        <f>'P-D915'!$B44</f>
        <v>2.31</v>
      </c>
      <c r="G40" s="25">
        <f>'P-D930'!$B44</f>
        <v>2.45</v>
      </c>
      <c r="H40" s="25">
        <f>'P-D940'!$B44</f>
        <v>2.58</v>
      </c>
      <c r="I40" s="25">
        <f>'Celeron-420'!$B44</f>
        <v>2.48</v>
      </c>
      <c r="J40" s="25">
        <f>'Celeron-430'!$B44</f>
        <v>2.72</v>
      </c>
      <c r="K40" s="25">
        <f>'Celeron-440'!$B44</f>
        <v>2.96</v>
      </c>
      <c r="L40" s="25">
        <f>'P-E2140'!$B44</f>
        <v>2.52</v>
      </c>
      <c r="M40" s="25">
        <f>'P-E2160'!$B44</f>
        <v>2.78</v>
      </c>
      <c r="N40" s="25">
        <f>'C2D-E4300'!$B44</f>
        <v>2.79</v>
      </c>
      <c r="O40" s="25">
        <f>'C2D-E4400'!$B44</f>
        <v>3</v>
      </c>
      <c r="P40" s="25">
        <f>'C2D-E6300'!$B44</f>
        <v>2.88</v>
      </c>
      <c r="Q40" s="25">
        <f>'C2D-E6320L'!$B44</f>
        <v>2.86</v>
      </c>
      <c r="R40" s="25">
        <f>'C2D-E6320'!$B44</f>
        <v>2.89</v>
      </c>
      <c r="S40" s="25">
        <f>'C2D-E6420L'!$B44</f>
        <v>3.21</v>
      </c>
      <c r="T40" s="25">
        <f>'C2D-E6420'!$B44</f>
        <v>3.31</v>
      </c>
      <c r="U40" s="25">
        <f>'C2X-X6800'!$B44</f>
        <v>4.26</v>
      </c>
      <c r="V40" s="25">
        <f>'C2X-QX6700'!$B44</f>
        <v>3.78</v>
      </c>
      <c r="W40" s="25">
        <f>'C2X-QX6850'!$B44</f>
        <v>4.27</v>
      </c>
      <c r="X40" s="25">
        <f>'C2X-QX9650'!$B44</f>
        <v>4.52</v>
      </c>
      <c r="Y40" s="25">
        <f>'C2X-QX9770'!$B44</f>
        <v>4.86</v>
      </c>
      <c r="Z40" s="25">
        <f>'A64X2-3800+(939)'!$B44</f>
        <v>2.79</v>
      </c>
      <c r="AA40" s="25">
        <f>'A64X2-4400+(939)'!$B44</f>
        <v>3.05</v>
      </c>
      <c r="AB40" s="25">
        <f>'A64X2-4800+(939)'!$B44</f>
        <v>3.32</v>
      </c>
      <c r="AC40" s="25">
        <f>'A64-FX60(939)'!$B44</f>
        <v>3.48</v>
      </c>
      <c r="AD40" s="25">
        <f>'AX2-BE-2350'!$B44</f>
        <v>3.01</v>
      </c>
      <c r="AE40" s="25">
        <f>'AX2-BE-2350L'!$B44</f>
        <v>3</v>
      </c>
      <c r="AF40" s="25">
        <f>'A64X2-4400+'!$B44</f>
        <v>3.22</v>
      </c>
      <c r="AG40" s="25">
        <f>'A64X2-4400+(EE)'!$B44</f>
        <v>3.24</v>
      </c>
      <c r="AH40" s="25">
        <f>'A64X2-4600+(EE)'!$B44</f>
        <v>3.44</v>
      </c>
      <c r="AI40" s="25">
        <f>'A64X2-4800+(EE)'!$B44</f>
        <v>3.43</v>
      </c>
      <c r="AJ40" s="25">
        <f>'A64X2-5000+'!$B44</f>
        <v>3.6</v>
      </c>
      <c r="AK40" s="25">
        <f>'A64X2-6000+'!$B44</f>
        <v>4.15</v>
      </c>
    </row>
    <row r="41" spans="1:37" ht="12.75">
      <c r="A41" s="1" t="s">
        <v>30</v>
      </c>
      <c r="B41" s="25">
        <f>'P4-521'!$B45</f>
        <v>1.31</v>
      </c>
      <c r="C41" s="25">
        <f>'P4-531'!$B45</f>
        <v>1.38</v>
      </c>
      <c r="D41" s="25">
        <f>'P4-651'!$B45</f>
        <v>1.57</v>
      </c>
      <c r="E41" s="25">
        <f>'P-D805'!$B45</f>
        <v>1.26</v>
      </c>
      <c r="F41" s="25">
        <f>'P-D915'!$B45</f>
        <v>1.37</v>
      </c>
      <c r="G41" s="25">
        <f>'P-D930'!$B45</f>
        <v>1.47</v>
      </c>
      <c r="H41" s="25">
        <f>'P-D940'!$B45</f>
        <v>1.53</v>
      </c>
      <c r="I41" s="25">
        <f>'Celeron-420'!$B45</f>
        <v>1.3</v>
      </c>
      <c r="J41" s="25">
        <f>'Celeron-430'!$B45</f>
        <v>1.43</v>
      </c>
      <c r="K41" s="25">
        <f>'Celeron-440'!$B45</f>
        <v>1.55</v>
      </c>
      <c r="L41" s="25">
        <f>'P-E2140'!$B45</f>
        <v>1.41</v>
      </c>
      <c r="M41" s="25">
        <f>'P-E2160'!$B45</f>
        <v>1.56</v>
      </c>
      <c r="N41" s="25">
        <f>'C2D-E4300'!$B45</f>
        <v>1.56</v>
      </c>
      <c r="O41" s="25">
        <f>'C2D-E4400'!$B45</f>
        <v>1.72</v>
      </c>
      <c r="P41" s="25">
        <f>'C2D-E6300'!$B45</f>
        <v>1.64</v>
      </c>
      <c r="Q41" s="25">
        <f>'C2D-E6320L'!$B45</f>
        <v>1.67</v>
      </c>
      <c r="R41" s="25">
        <f>'C2D-E6320'!$B45</f>
        <v>1.15</v>
      </c>
      <c r="S41" s="25">
        <f>'C2D-E6420L'!$B45</f>
        <v>1.87</v>
      </c>
      <c r="T41" s="25">
        <f>'C2D-E6420'!$B45</f>
        <v>1.78</v>
      </c>
      <c r="U41" s="25">
        <f>'C2X-X6800'!$B45</f>
        <v>2.47</v>
      </c>
      <c r="V41" s="25">
        <f>'C2X-QX6700'!$B45</f>
        <v>2.51</v>
      </c>
      <c r="W41" s="25">
        <f>'C2X-QX6850'!$B45</f>
        <v>2.58</v>
      </c>
      <c r="X41" s="25">
        <f>'C2X-QX9650'!$B45</f>
        <v>2.7</v>
      </c>
      <c r="Y41" s="25">
        <f>'C2X-QX9770'!$B45</f>
        <v>2.7</v>
      </c>
      <c r="Z41" s="25">
        <f>'A64X2-3800+(939)'!$B45</f>
        <v>1.63</v>
      </c>
      <c r="AA41" s="25">
        <f>'A64X2-4400+(939)'!$B45</f>
        <v>1.79</v>
      </c>
      <c r="AB41" s="25">
        <f>'A64X2-4800+(939)'!$B45</f>
        <v>1.89</v>
      </c>
      <c r="AC41" s="25">
        <f>'A64-FX60(939)'!$B45</f>
        <v>2.04</v>
      </c>
      <c r="AD41" s="25">
        <f>'AX2-BE-2350'!$B45</f>
        <v>1.78</v>
      </c>
      <c r="AE41" s="25">
        <f>'AX2-BE-2350L'!$B45</f>
        <v>1.69</v>
      </c>
      <c r="AF41" s="25">
        <f>'A64X2-4400+'!$B45</f>
        <v>1.83</v>
      </c>
      <c r="AG41" s="25">
        <f>'A64X2-4400+(EE)'!$B45</f>
        <v>1.83</v>
      </c>
      <c r="AH41" s="25">
        <f>'A64X2-4600+(EE)'!$B45</f>
        <v>2</v>
      </c>
      <c r="AI41" s="25">
        <f>'A64X2-4800+(EE)'!$B45</f>
        <v>1.97</v>
      </c>
      <c r="AJ41" s="25">
        <f>'A64X2-5000+'!$B45</f>
        <v>2</v>
      </c>
      <c r="AK41" s="25">
        <f>'A64X2-6000+'!$B45</f>
        <v>2.4</v>
      </c>
    </row>
    <row r="42" spans="1:37" ht="12.75">
      <c r="A42" s="1" t="s">
        <v>31</v>
      </c>
      <c r="B42" s="25">
        <f>'P4-521'!$B46</f>
        <v>1.48</v>
      </c>
      <c r="C42" s="25">
        <f>'P4-531'!$B46</f>
        <v>1.56</v>
      </c>
      <c r="D42" s="25">
        <f>'P4-651'!$B46</f>
        <v>1.76</v>
      </c>
      <c r="E42" s="25">
        <f>'P-D805'!$B46</f>
        <v>1.41</v>
      </c>
      <c r="F42" s="25">
        <f>'P-D915'!$B46</f>
        <v>1.53</v>
      </c>
      <c r="G42" s="25">
        <f>'P-D930'!$B46</f>
        <v>1.63</v>
      </c>
      <c r="H42" s="25">
        <f>'P-D940'!$B46</f>
        <v>1.72</v>
      </c>
      <c r="I42" s="25">
        <f>'Celeron-420'!$B46</f>
        <v>1.53</v>
      </c>
      <c r="J42" s="25">
        <f>'Celeron-430'!$B46</f>
        <v>1.68</v>
      </c>
      <c r="K42" s="25">
        <f>'Celeron-440'!$B46</f>
        <v>1.83</v>
      </c>
      <c r="L42" s="25">
        <f>'P-E2140'!$B46</f>
        <v>1.64</v>
      </c>
      <c r="M42" s="25">
        <f>'P-E2160'!$B46</f>
        <v>1.81</v>
      </c>
      <c r="N42" s="25">
        <f>'C2D-E4300'!$B46</f>
        <v>1.82</v>
      </c>
      <c r="O42" s="25">
        <f>'C2D-E4400'!$B46</f>
        <v>1.97</v>
      </c>
      <c r="P42" s="25">
        <f>'C2D-E6300'!$B46</f>
        <v>1.89</v>
      </c>
      <c r="Q42" s="25">
        <f>'C2D-E6320L'!$B46</f>
        <v>1.91</v>
      </c>
      <c r="R42" s="25">
        <f>'C2D-E6320'!$B46</f>
        <v>1.67</v>
      </c>
      <c r="S42" s="25">
        <f>'C2D-E6420L'!$B46</f>
        <v>2.16</v>
      </c>
      <c r="T42" s="25">
        <f>'C2D-E6420'!$B46</f>
        <v>2.15</v>
      </c>
      <c r="U42" s="25">
        <f>'C2X-X6800'!$B46</f>
        <v>2.86</v>
      </c>
      <c r="V42" s="25">
        <f>'C2X-QX6700'!$B46</f>
        <v>2.65</v>
      </c>
      <c r="W42" s="25">
        <f>'C2X-QX6850'!$B46</f>
        <v>2.92</v>
      </c>
      <c r="X42" s="25">
        <f>'C2X-QX9650'!$B46</f>
        <v>3.08</v>
      </c>
      <c r="Y42" s="25">
        <f>'C2X-QX9770'!$B46</f>
        <v>3.23</v>
      </c>
      <c r="Z42" s="25">
        <f>'A64X2-3800+(939)'!$B46</f>
        <v>1.79</v>
      </c>
      <c r="AA42" s="25">
        <f>'A64X2-4400+(939)'!$B46</f>
        <v>1.95</v>
      </c>
      <c r="AB42" s="25">
        <f>'A64X2-4800+(939)'!$B46</f>
        <v>2.12</v>
      </c>
      <c r="AC42" s="25">
        <f>'A64-FX60(939)'!$B46</f>
        <v>2.23</v>
      </c>
      <c r="AD42" s="25">
        <f>'AX2-BE-2350'!$B46</f>
        <v>1.94</v>
      </c>
      <c r="AE42" s="25">
        <f>'AX2-BE-2350L'!$B46</f>
        <v>1.91</v>
      </c>
      <c r="AF42" s="25">
        <f>'A64X2-4400+'!$B46</f>
        <v>2.06</v>
      </c>
      <c r="AG42" s="25">
        <f>'A64X2-4400+(EE)'!$B46</f>
        <v>2.05</v>
      </c>
      <c r="AH42" s="25">
        <f>'A64X2-4600+(EE)'!$B46</f>
        <v>2.2</v>
      </c>
      <c r="AI42" s="25">
        <f>'A64X2-4800+(EE)'!$B46</f>
        <v>2.19</v>
      </c>
      <c r="AJ42" s="25">
        <f>'A64X2-5000+'!$B46</f>
        <v>2.27</v>
      </c>
      <c r="AK42" s="25">
        <f>'A64X2-6000+'!$B46</f>
        <v>2.65</v>
      </c>
    </row>
    <row r="43" spans="1:37" ht="12.75">
      <c r="A43" s="1" t="s">
        <v>16</v>
      </c>
      <c r="B43" s="25">
        <f>'P4-521'!$B47</f>
        <v>1.61</v>
      </c>
      <c r="C43" s="25">
        <f>'P4-531'!$B47</f>
        <v>1.7</v>
      </c>
      <c r="D43" s="25">
        <f>'P4-651'!$B47</f>
        <v>1.92</v>
      </c>
      <c r="E43" s="25">
        <f>'P-D805'!$B47</f>
        <v>1.53</v>
      </c>
      <c r="F43" s="25">
        <f>'P-D915'!$B47</f>
        <v>1.66</v>
      </c>
      <c r="G43" s="25">
        <f>'P-D930'!$B47</f>
        <v>1.77</v>
      </c>
      <c r="H43" s="25">
        <f>'P-D940'!$B47</f>
        <v>1.87</v>
      </c>
      <c r="I43" s="25">
        <f>'Celeron-420'!$B47</f>
        <v>1.69</v>
      </c>
      <c r="J43" s="25">
        <f>'Celeron-430'!$B47</f>
        <v>1.85</v>
      </c>
      <c r="K43" s="25">
        <f>'Celeron-440'!$B47</f>
        <v>2.01</v>
      </c>
      <c r="L43" s="25">
        <f>'P-E2140'!$B47</f>
        <v>1.8</v>
      </c>
      <c r="M43" s="25">
        <f>'P-E2160'!$B47</f>
        <v>1.98</v>
      </c>
      <c r="N43" s="25">
        <f>'C2D-E4300'!$B47</f>
        <v>1.96</v>
      </c>
      <c r="O43" s="25">
        <f>'C2D-E4400'!$B47</f>
        <v>2.12</v>
      </c>
      <c r="P43" s="25">
        <f>'C2D-E6300'!$B47</f>
        <v>2.03</v>
      </c>
      <c r="Q43" s="25">
        <f>'C2D-E6320L'!$B47</f>
        <v>2.04</v>
      </c>
      <c r="R43" s="25">
        <f>'C2D-E6320'!$B47</f>
        <v>2.04</v>
      </c>
      <c r="S43" s="25">
        <f>'C2D-E6420L'!$B47</f>
        <v>2.3</v>
      </c>
      <c r="T43" s="25">
        <f>'C2D-E6420'!$B47</f>
        <v>2.36</v>
      </c>
      <c r="U43" s="25">
        <f>'C2X-X6800'!$B47</f>
        <v>3.08</v>
      </c>
      <c r="V43" s="25">
        <f>'C2X-QX6700'!$B47</f>
        <v>2.72</v>
      </c>
      <c r="W43" s="25">
        <f>'C2X-QX6850'!$B47</f>
        <v>3.1</v>
      </c>
      <c r="X43" s="25">
        <f>'C2X-QX9650'!$B47</f>
        <v>3.28</v>
      </c>
      <c r="Y43" s="25">
        <f>'C2X-QX9770'!$B47</f>
        <v>3.5</v>
      </c>
      <c r="Z43" s="25">
        <f>'A64X2-3800+(939)'!$B47</f>
        <v>1.91</v>
      </c>
      <c r="AA43" s="25">
        <f>'A64X2-4400+(939)'!$B47</f>
        <v>2.09</v>
      </c>
      <c r="AB43" s="25">
        <f>'A64X2-4800+(939)'!$B47</f>
        <v>2.27</v>
      </c>
      <c r="AC43" s="25">
        <f>'A64-FX60(939)'!$B47</f>
        <v>2.37</v>
      </c>
      <c r="AD43" s="25">
        <f>'AX2-BE-2350'!$B47</f>
        <v>2.07</v>
      </c>
      <c r="AE43" s="25">
        <f>'AX2-BE-2350L'!$B47</f>
        <v>2.05</v>
      </c>
      <c r="AF43" s="25">
        <f>'A64X2-4400+'!$B47</f>
        <v>2.23</v>
      </c>
      <c r="AG43" s="25">
        <f>'A64X2-4400+(EE)'!$B47</f>
        <v>2.21</v>
      </c>
      <c r="AH43" s="25">
        <f>'A64X2-4600+(EE)'!$B47</f>
        <v>2.37</v>
      </c>
      <c r="AI43" s="25">
        <f>'A64X2-4800+(EE)'!$B47</f>
        <v>2.34</v>
      </c>
      <c r="AJ43" s="25">
        <f>'A64X2-5000+'!$B47</f>
        <v>2.47</v>
      </c>
      <c r="AK43" s="25">
        <f>'A64X2-6000+'!$B47</f>
        <v>2.86</v>
      </c>
    </row>
    <row r="44" spans="1:37" s="24" customFormat="1" ht="12.75">
      <c r="A44" s="1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</row>
    <row r="45" ht="15.75">
      <c r="A45" s="3" t="s">
        <v>32</v>
      </c>
    </row>
    <row r="46" spans="1:37" ht="12.75">
      <c r="A46" s="1" t="s">
        <v>11</v>
      </c>
      <c r="B46" s="25">
        <f>'P4-521'!$B50</f>
        <v>122.21</v>
      </c>
      <c r="C46" s="25">
        <f>'P4-531'!$B50</f>
        <v>116.04</v>
      </c>
      <c r="D46" s="25">
        <f>'P4-651'!$B50</f>
        <v>105.3</v>
      </c>
      <c r="E46" s="25">
        <f>'P-D805'!$B50</f>
        <v>128.45</v>
      </c>
      <c r="F46" s="25">
        <f>'P-D915'!$B50</f>
        <v>117.55</v>
      </c>
      <c r="G46" s="25">
        <f>'P-D930'!$B50</f>
        <v>110.62</v>
      </c>
      <c r="H46" s="25">
        <f>'P-D940'!$B50</f>
        <v>105.39</v>
      </c>
      <c r="I46" s="25">
        <f>'Celeron-420'!$B50</f>
        <v>105.77</v>
      </c>
      <c r="J46" s="25">
        <f>'Celeron-430'!$B50</f>
        <v>95.66</v>
      </c>
      <c r="K46" s="25">
        <f>'Celeron-440'!$B50</f>
        <v>90.68</v>
      </c>
      <c r="L46" s="25">
        <f>'P-E2140'!$B50</f>
        <v>104.36</v>
      </c>
      <c r="M46" s="25">
        <f>'P-E2160'!$B50</f>
        <v>96.01</v>
      </c>
      <c r="N46" s="25">
        <f>'C2D-E4300'!$B50</f>
        <v>98.55</v>
      </c>
      <c r="O46" s="25">
        <f>'C2D-E4400'!$B50</f>
        <v>92.9</v>
      </c>
      <c r="P46" s="25">
        <f>'C2D-E6300'!$B50</f>
        <v>94.88</v>
      </c>
      <c r="Q46" s="25">
        <f>'C2D-E6320L'!$B50</f>
        <v>91.73</v>
      </c>
      <c r="R46" s="25">
        <f>'C2D-E6320'!$B50</f>
        <v>87.48</v>
      </c>
      <c r="S46" s="25">
        <f>'C2D-E6420L'!$B50</f>
        <v>83.11</v>
      </c>
      <c r="T46" s="25">
        <f>'C2D-E6420'!$B50</f>
        <v>77.75</v>
      </c>
      <c r="U46" s="25">
        <f>'C2X-X6800'!$B50</f>
        <v>65.14</v>
      </c>
      <c r="V46" s="25">
        <f>'C2X-QX6700'!$B50</f>
        <v>72.01</v>
      </c>
      <c r="W46" s="25">
        <f>'C2X-QX6850'!$B50</f>
        <v>62.86</v>
      </c>
      <c r="X46" s="25">
        <f>'C2X-QX9650'!$B50</f>
        <v>63.24</v>
      </c>
      <c r="Y46" s="25">
        <f>'C2X-QX9770'!$B50</f>
        <v>55.29</v>
      </c>
      <c r="Z46" s="25">
        <f>'A64X2-3800+(939)'!$B50</f>
        <v>114.51</v>
      </c>
      <c r="AA46" s="25">
        <f>'A64X2-4400+(939)'!$B50</f>
        <v>107.84</v>
      </c>
      <c r="AB46" s="25">
        <f>'A64X2-4800+(939)'!$B50</f>
        <v>100.77</v>
      </c>
      <c r="AC46" s="25">
        <f>'A64-FX60(939)'!$B50</f>
        <v>95.41</v>
      </c>
      <c r="AD46" s="25">
        <f>'AX2-BE-2350'!$B50</f>
        <v>97.25</v>
      </c>
      <c r="AE46" s="25">
        <f>'AX2-BE-2350L'!$B50</f>
        <v>99.27</v>
      </c>
      <c r="AF46" s="25">
        <f>'A64X2-4400+'!$B50</f>
        <v>91.21</v>
      </c>
      <c r="AG46" s="25">
        <f>'A64X2-4400+(EE)'!$B50</f>
        <v>90.89</v>
      </c>
      <c r="AH46" s="25">
        <f>'A64X2-4600+(EE)'!$B50</f>
        <v>84.84</v>
      </c>
      <c r="AI46" s="25">
        <f>'A64X2-4800+(EE)'!$B50</f>
        <v>86.34</v>
      </c>
      <c r="AJ46" s="25">
        <f>'A64X2-5000+'!$B50</f>
        <v>80.96</v>
      </c>
      <c r="AK46" s="25">
        <f>'A64X2-6000+'!$B50</f>
        <v>71.49</v>
      </c>
    </row>
    <row r="47" spans="1:37" ht="12.75">
      <c r="A47" s="1" t="s">
        <v>15</v>
      </c>
      <c r="B47" s="25">
        <f>'P4-521'!$B51</f>
        <v>269.29</v>
      </c>
      <c r="C47" s="25">
        <f>'P4-531'!$B51</f>
        <v>253.07</v>
      </c>
      <c r="D47" s="25">
        <f>'P4-651'!$B51</f>
        <v>221.16</v>
      </c>
      <c r="E47" s="25">
        <f>'P-D805'!$B51</f>
        <v>275.33</v>
      </c>
      <c r="F47" s="25">
        <f>'P-D915'!$B51</f>
        <v>252.97</v>
      </c>
      <c r="G47" s="25">
        <f>'P-D930'!$B51</f>
        <v>236.16</v>
      </c>
      <c r="H47" s="25">
        <f>'P-D940'!$B51</f>
        <v>221.2</v>
      </c>
      <c r="I47" s="25">
        <f>'Celeron-420'!$B51</f>
        <v>286.94</v>
      </c>
      <c r="J47" s="25">
        <f>'Celeron-430'!$B51</f>
        <v>256.95</v>
      </c>
      <c r="K47" s="25">
        <f>'Celeron-440'!$B51</f>
        <v>239.04</v>
      </c>
      <c r="L47" s="25">
        <f>'P-E2140'!$B51</f>
        <v>254.97</v>
      </c>
      <c r="M47" s="25">
        <f>'P-E2160'!$B51</f>
        <v>228.94</v>
      </c>
      <c r="N47" s="25">
        <f>'C2D-E4300'!$B51</f>
        <v>218</v>
      </c>
      <c r="O47" s="25">
        <f>'C2D-E4400'!$B51</f>
        <v>199.35</v>
      </c>
      <c r="P47" s="25">
        <f>'C2D-E6300'!$B51</f>
        <v>210.31</v>
      </c>
      <c r="Q47" s="25">
        <f>'C2D-E6320L'!$B51</f>
        <v>208.93</v>
      </c>
      <c r="R47" s="25">
        <f>'C2D-E6320'!$B51</f>
        <v>207.73</v>
      </c>
      <c r="S47" s="25">
        <f>'C2D-E6420L'!$B51</f>
        <v>183.42</v>
      </c>
      <c r="T47" s="25">
        <f>'C2D-E6420'!$B51</f>
        <v>183.12</v>
      </c>
      <c r="U47" s="25">
        <f>'C2X-X6800'!$B51</f>
        <v>141.96</v>
      </c>
      <c r="V47" s="25">
        <f>'C2X-QX6700'!$B51</f>
        <v>150.48</v>
      </c>
      <c r="W47" s="25">
        <f>'C2X-QX6850'!$B51</f>
        <v>137.38</v>
      </c>
      <c r="X47" s="25">
        <f>'C2X-QX9650'!$B51</f>
        <v>130.54</v>
      </c>
      <c r="Y47" s="25">
        <f>'C2X-QX9770'!$B51</f>
        <v>123.33</v>
      </c>
      <c r="Z47" s="25">
        <f>'A64X2-3800+(939)'!$B51</f>
        <v>217.79</v>
      </c>
      <c r="AA47" s="25">
        <f>'A64X2-4400+(939)'!$B51</f>
        <v>191.71</v>
      </c>
      <c r="AB47" s="25">
        <f>'A64X2-4800+(939)'!$B51</f>
        <v>174.4</v>
      </c>
      <c r="AC47" s="25">
        <f>'A64-FX60(939)'!$B51</f>
        <v>164.54</v>
      </c>
      <c r="AD47" s="25">
        <f>'AX2-BE-2350'!$B51</f>
        <v>208.38</v>
      </c>
      <c r="AE47" s="25">
        <f>'AX2-BE-2350L'!$B51</f>
        <v>208.58</v>
      </c>
      <c r="AF47" s="25">
        <f>'A64X2-4400+'!$B51</f>
        <v>183.7</v>
      </c>
      <c r="AG47" s="25">
        <f>'A64X2-4400+(EE)'!$B51</f>
        <v>195.66</v>
      </c>
      <c r="AH47" s="25">
        <f>'A64X2-4600+(EE)'!$B51</f>
        <v>177.83</v>
      </c>
      <c r="AI47" s="25">
        <f>'A64X2-4800+(EE)'!$B51</f>
        <v>183.61</v>
      </c>
      <c r="AJ47" s="25">
        <f>'A64X2-5000+'!$B51</f>
        <v>165.99</v>
      </c>
      <c r="AK47" s="25">
        <f>'A64X2-6000+'!$B51</f>
        <v>138.6</v>
      </c>
    </row>
    <row r="48" spans="1:37" ht="12.75">
      <c r="A48" s="1" t="s">
        <v>14</v>
      </c>
      <c r="B48" s="25">
        <f>'P4-521'!$B52</f>
        <v>282.4</v>
      </c>
      <c r="C48" s="25">
        <f>'P4-531'!$B52</f>
        <v>258.8</v>
      </c>
      <c r="D48" s="25">
        <f>'P4-651'!$B52</f>
        <v>228</v>
      </c>
      <c r="E48" s="25">
        <f>'P-D805'!$B52</f>
        <v>294.4</v>
      </c>
      <c r="F48" s="25">
        <f>'P-D915'!$B52</f>
        <v>285.48</v>
      </c>
      <c r="G48" s="25">
        <f>'P-D930'!$B52</f>
        <v>260.87</v>
      </c>
      <c r="H48" s="25">
        <f>'P-D940'!$B52</f>
        <v>244.72</v>
      </c>
      <c r="I48" s="25">
        <f>'Celeron-420'!$B52</f>
        <v>294.68</v>
      </c>
      <c r="J48" s="25">
        <f>'Celeron-430'!$B52</f>
        <v>264.52</v>
      </c>
      <c r="K48" s="25">
        <f>'Celeron-440'!$B52</f>
        <v>243.98</v>
      </c>
      <c r="L48" s="25">
        <f>'P-E2140'!$B52</f>
        <v>252.7</v>
      </c>
      <c r="M48" s="25">
        <f>'P-E2160'!$B52</f>
        <v>227.37</v>
      </c>
      <c r="N48" s="25">
        <f>'C2D-E4300'!$B52</f>
        <v>207.9</v>
      </c>
      <c r="O48" s="25">
        <f>'C2D-E4400'!$B52</f>
        <v>192.41</v>
      </c>
      <c r="P48" s="25">
        <f>'C2D-E6300'!$B52</f>
        <v>205.9</v>
      </c>
      <c r="Q48" s="25">
        <f>'C2D-E6320L'!$B52</f>
        <v>213.57</v>
      </c>
      <c r="R48" s="25">
        <f>'C2D-E6320'!$B52</f>
        <v>210.64</v>
      </c>
      <c r="S48" s="25">
        <f>'C2D-E6420L'!$B52</f>
        <v>187.88</v>
      </c>
      <c r="T48" s="25">
        <f>'C2D-E6420'!$B52</f>
        <v>183.7</v>
      </c>
      <c r="U48" s="25">
        <f>'C2X-X6800'!$B52</f>
        <v>152.18</v>
      </c>
      <c r="V48" s="25">
        <f>'C2X-QX6700'!$B52</f>
        <v>148.86</v>
      </c>
      <c r="W48" s="25">
        <f>'C2X-QX6850'!$B52</f>
        <v>154.35</v>
      </c>
      <c r="X48" s="25">
        <f>'C2X-QX9650'!$B52</f>
        <v>158.94</v>
      </c>
      <c r="Y48" s="25">
        <f>'C2X-QX9770'!$B52</f>
        <v>150.23</v>
      </c>
      <c r="Z48" s="25">
        <f>'A64X2-3800+(939)'!$B52</f>
        <v>233.77</v>
      </c>
      <c r="AA48" s="25">
        <f>'A64X2-4400+(939)'!$B52</f>
        <v>209.37</v>
      </c>
      <c r="AB48" s="25">
        <f>'A64X2-4800+(939)'!$B52</f>
        <v>192.23</v>
      </c>
      <c r="AC48" s="25">
        <f>'A64-FX60(939)'!$B52</f>
        <v>183.35</v>
      </c>
      <c r="AD48" s="25">
        <f>'AX2-BE-2350'!$B52</f>
        <v>218.93</v>
      </c>
      <c r="AE48" s="25">
        <f>'AX2-BE-2350L'!$B52</f>
        <v>216.49</v>
      </c>
      <c r="AF48" s="25">
        <f>'A64X2-4400+'!$B52</f>
        <v>194.21</v>
      </c>
      <c r="AG48" s="25">
        <f>'A64X2-4400+(EE)'!$B52</f>
        <v>221.26</v>
      </c>
      <c r="AH48" s="25">
        <f>'A64X2-4600+(EE)'!$B52</f>
        <v>189.36</v>
      </c>
      <c r="AI48" s="25">
        <f>'A64X2-4800+(EE)'!$B52</f>
        <v>205.68</v>
      </c>
      <c r="AJ48" s="25">
        <f>'A64X2-5000+'!$B52</f>
        <v>170.13</v>
      </c>
      <c r="AK48" s="25">
        <f>'A64X2-6000+'!$B52</f>
        <v>137.37</v>
      </c>
    </row>
    <row r="49" spans="1:37" ht="12.75">
      <c r="A49" s="1" t="s">
        <v>33</v>
      </c>
      <c r="B49" s="25">
        <f>'P4-521'!$B53</f>
        <v>673.9</v>
      </c>
      <c r="C49" s="25">
        <f>'P4-531'!$B53</f>
        <v>627.91</v>
      </c>
      <c r="D49" s="25">
        <f>'P4-651'!$B53</f>
        <v>554.46</v>
      </c>
      <c r="E49" s="25">
        <f>'P-D805'!$B53</f>
        <v>698.18</v>
      </c>
      <c r="F49" s="25">
        <f>'P-D915'!$B53</f>
        <v>656</v>
      </c>
      <c r="G49" s="25">
        <f>'P-D930'!$B53</f>
        <v>607.65</v>
      </c>
      <c r="H49" s="25">
        <f>'P-D940'!$B53</f>
        <v>571.31</v>
      </c>
      <c r="I49" s="25">
        <f>'Celeron-420'!$B53</f>
        <v>687.39</v>
      </c>
      <c r="J49" s="25">
        <f>'Celeron-430'!$B53</f>
        <v>617.13</v>
      </c>
      <c r="K49" s="25">
        <f>'Celeron-440'!$B53</f>
        <v>573.7</v>
      </c>
      <c r="L49" s="25">
        <f>'P-E2140'!$B53</f>
        <v>612.03</v>
      </c>
      <c r="M49" s="25">
        <f>'P-E2160'!$B53</f>
        <v>552.32</v>
      </c>
      <c r="N49" s="25">
        <f>'C2D-E4300'!$B53</f>
        <v>524.45</v>
      </c>
      <c r="O49" s="25">
        <f>'C2D-E4400'!$B53</f>
        <v>484.66</v>
      </c>
      <c r="P49" s="25">
        <f>'C2D-E6300'!$B53</f>
        <v>511.09</v>
      </c>
      <c r="Q49" s="25">
        <f>'C2D-E6320L'!$B53</f>
        <v>514.23</v>
      </c>
      <c r="R49" s="25">
        <f>'C2D-E6320'!$B53</f>
        <v>505.85</v>
      </c>
      <c r="S49" s="25">
        <f>'C2D-E6420L'!$B53</f>
        <v>454.41</v>
      </c>
      <c r="T49" s="25">
        <f>'C2D-E6420'!$B53</f>
        <v>444.57</v>
      </c>
      <c r="U49" s="25">
        <f>'C2X-X6800'!$B53</f>
        <v>359.28</v>
      </c>
      <c r="V49" s="25">
        <f>'C2X-QX6700'!$B53</f>
        <v>371.35</v>
      </c>
      <c r="W49" s="25">
        <f>'C2X-QX6850'!$B53</f>
        <v>354.59</v>
      </c>
      <c r="X49" s="25">
        <f>'C2X-QX9650'!$B53</f>
        <v>352.72</v>
      </c>
      <c r="Y49" s="25">
        <f>'C2X-QX9770'!$B53</f>
        <v>328.85</v>
      </c>
      <c r="Z49" s="25">
        <f>'A64X2-3800+(939)'!$B53</f>
        <v>566.07</v>
      </c>
      <c r="AA49" s="25">
        <f>'A64X2-4400+(939)'!$B53</f>
        <v>508.92</v>
      </c>
      <c r="AB49" s="25">
        <f>'A64X2-4800+(939)'!$B53</f>
        <v>467.4</v>
      </c>
      <c r="AC49" s="25">
        <f>'A64-FX60(939)'!$B53</f>
        <v>443.3</v>
      </c>
      <c r="AD49" s="25">
        <f>'AX2-BE-2350'!$B53</f>
        <v>525.7</v>
      </c>
      <c r="AE49" s="25">
        <f>'AX2-BE-2350L'!$B53</f>
        <v>524.34</v>
      </c>
      <c r="AF49" s="25">
        <f>'A64X2-4400+'!$B53</f>
        <v>469.12</v>
      </c>
      <c r="AG49" s="25">
        <f>'A64X2-4400+(EE)'!$B53</f>
        <v>507.81</v>
      </c>
      <c r="AH49" s="25">
        <f>'A64X2-4600+(EE)'!$B53</f>
        <v>452.03</v>
      </c>
      <c r="AI49" s="25">
        <f>'A64X2-4800+(EE)'!$B53</f>
        <v>475.63</v>
      </c>
      <c r="AJ49" s="25">
        <f>'A64X2-5000+'!$B53</f>
        <v>417.08</v>
      </c>
      <c r="AK49" s="25">
        <f>'A64X2-6000+'!$B53</f>
        <v>347.46</v>
      </c>
    </row>
    <row r="50" spans="1:37" ht="12.75">
      <c r="A50" s="1" t="s">
        <v>16</v>
      </c>
      <c r="B50" s="25">
        <f>'P4-521'!$B54</f>
        <v>391.5</v>
      </c>
      <c r="C50" s="25">
        <f>'P4-531'!$B54</f>
        <v>369.11</v>
      </c>
      <c r="D50" s="25">
        <f>'P4-651'!$B54</f>
        <v>326.46</v>
      </c>
      <c r="E50" s="25">
        <f>'P-D805'!$B54</f>
        <v>403.78</v>
      </c>
      <c r="F50" s="25">
        <f>'P-D915'!$B54</f>
        <v>370.52</v>
      </c>
      <c r="G50" s="25">
        <f>'P-D930'!$B54</f>
        <v>346.78</v>
      </c>
      <c r="H50" s="25">
        <f>'P-D940'!$B54</f>
        <v>326.59</v>
      </c>
      <c r="I50" s="25">
        <f>'Celeron-420'!$B54</f>
        <v>392.71</v>
      </c>
      <c r="J50" s="25">
        <f>'Celeron-430'!$B54</f>
        <v>352.61</v>
      </c>
      <c r="K50" s="25">
        <f>'Celeron-440'!$B54</f>
        <v>329.72</v>
      </c>
      <c r="L50" s="25">
        <f>'P-E2140'!$B54</f>
        <v>359.33</v>
      </c>
      <c r="M50" s="25">
        <f>'P-E2160'!$B54</f>
        <v>324.95</v>
      </c>
      <c r="N50" s="25">
        <f>'C2D-E4300'!$B54</f>
        <v>316.55</v>
      </c>
      <c r="O50" s="25">
        <f>'C2D-E4400'!$B54</f>
        <v>292.25</v>
      </c>
      <c r="P50" s="25">
        <f>'C2D-E6300'!$B54</f>
        <v>305.19</v>
      </c>
      <c r="Q50" s="25">
        <f>'C2D-E6320L'!$B54</f>
        <v>300.66</v>
      </c>
      <c r="R50" s="25">
        <f>'C2D-E6320'!$B54</f>
        <v>295.21</v>
      </c>
      <c r="S50" s="25">
        <f>'C2D-E6420L'!$B54</f>
        <v>266.53</v>
      </c>
      <c r="T50" s="25">
        <f>'C2D-E6420'!$B54</f>
        <v>260.87</v>
      </c>
      <c r="U50" s="25">
        <f>'C2X-X6800'!$B54</f>
        <v>207.1</v>
      </c>
      <c r="V50" s="25">
        <f>'C2X-QX6700'!$B54</f>
        <v>222.49</v>
      </c>
      <c r="W50" s="25">
        <f>'C2X-QX6850'!$B54</f>
        <v>200.24</v>
      </c>
      <c r="X50" s="25">
        <f>'C2X-QX9650'!$B54</f>
        <v>193.78</v>
      </c>
      <c r="Y50" s="25">
        <f>'C2X-QX9770'!$B54</f>
        <v>178.62</v>
      </c>
      <c r="Z50" s="25">
        <f>'A64X2-3800+(939)'!$B54</f>
        <v>332.3</v>
      </c>
      <c r="AA50" s="25">
        <f>'A64X2-4400+(939)'!$B54</f>
        <v>299.55</v>
      </c>
      <c r="AB50" s="25">
        <f>'A64X2-4800+(939)'!$B54</f>
        <v>275.17</v>
      </c>
      <c r="AC50" s="25">
        <f>'A64-FX60(939)'!$B54</f>
        <v>259.95</v>
      </c>
      <c r="AD50" s="25">
        <f>'AX2-BE-2350'!$B54</f>
        <v>305.63</v>
      </c>
      <c r="AE50" s="25">
        <f>'AX2-BE-2350L'!$B54</f>
        <v>307.85</v>
      </c>
      <c r="AF50" s="25">
        <f>'A64X2-4400+'!$B54</f>
        <v>274.91</v>
      </c>
      <c r="AG50" s="25">
        <f>'A64X2-4400+(EE)'!$B54</f>
        <v>286.55</v>
      </c>
      <c r="AH50" s="25">
        <f>'A64X2-4600+(EE)'!$B54</f>
        <v>262.67</v>
      </c>
      <c r="AI50" s="25">
        <f>'A64X2-4800+(EE)'!$B54</f>
        <v>269.95</v>
      </c>
      <c r="AJ50" s="25">
        <f>'A64X2-5000+'!$B54</f>
        <v>246.95</v>
      </c>
      <c r="AK50" s="25">
        <f>'A64X2-6000+'!$B54</f>
        <v>210.09</v>
      </c>
    </row>
    <row r="51" spans="1:37" s="24" customFormat="1" ht="12.75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ht="15.75">
      <c r="A52" s="3" t="s">
        <v>34</v>
      </c>
    </row>
    <row r="53" spans="1:37" ht="12.75">
      <c r="A53" s="1" t="s">
        <v>35</v>
      </c>
      <c r="B53" s="26">
        <f>'P4-521'!$D60</f>
        <v>0.018032407407407</v>
      </c>
      <c r="C53" s="26">
        <f>'P4-531'!$D60</f>
        <v>0.016956018518519</v>
      </c>
      <c r="D53" s="26">
        <f>'P4-651'!$D60</f>
        <v>0.014745370370371</v>
      </c>
      <c r="E53" s="26">
        <f>'P-D805'!$D60</f>
        <v>0.0130555555555549</v>
      </c>
      <c r="F53" s="26">
        <f>'P-D915'!$D60</f>
        <v>0.011782407407408</v>
      </c>
      <c r="G53" s="26">
        <f>'P-D930'!$D60</f>
        <v>0.011064814814815</v>
      </c>
      <c r="H53" s="26">
        <f>'P-D940'!$D60</f>
        <v>0.010439814814814</v>
      </c>
      <c r="I53" s="26">
        <f>'Celeron-420'!$D60</f>
        <v>0.030023148148148</v>
      </c>
      <c r="J53" s="26">
        <f>'Celeron-430'!$D60</f>
        <v>0.027106481481482</v>
      </c>
      <c r="K53" s="26">
        <f>'Celeron-440'!$D60</f>
        <v>0.024861111111111</v>
      </c>
      <c r="L53" s="26">
        <f>'P-E2140'!$D60</f>
        <v>0.0150462962962959</v>
      </c>
      <c r="M53" s="26">
        <f>'P-E2160'!$D60</f>
        <v>0.013541666666667</v>
      </c>
      <c r="N53" s="26">
        <f>'C2D-E4300'!$D60</f>
        <v>0.013032407407407</v>
      </c>
      <c r="O53" s="26">
        <f>'C2D-E4400'!$D60</f>
        <v>0.011944444444445</v>
      </c>
      <c r="P53" s="26">
        <f>'C2D-E6300'!$D60</f>
        <v>0.012523148148148</v>
      </c>
      <c r="Q53" s="26">
        <f>'C2D-E6320L'!$D60</f>
        <v>0.012476851851852</v>
      </c>
      <c r="R53" s="26">
        <f>'C2D-E6320'!$D60</f>
        <v>0.012476851851852</v>
      </c>
      <c r="S53" s="26">
        <f>'C2D-E6420L'!$D60</f>
        <v>0.010925925925926</v>
      </c>
      <c r="T53" s="26">
        <f>'C2D-E6420'!$D60</f>
        <v>0.010925925925926</v>
      </c>
      <c r="U53" s="26">
        <f>'C2X-X6800'!$D60</f>
        <v>0.00821759259259203</v>
      </c>
      <c r="V53" s="26">
        <f>'C2X-QX6700'!$D60</f>
        <v>0.00543981481481493</v>
      </c>
      <c r="W53" s="26">
        <f>'C2X-QX6850'!$D60</f>
        <v>0.005</v>
      </c>
      <c r="X53" s="26">
        <f>'C2X-QX9650'!$D60</f>
        <v>0.004837962962963</v>
      </c>
      <c r="Y53" s="26">
        <f>'C2X-QX9770'!$D60</f>
        <v>0.004375</v>
      </c>
      <c r="Z53" s="26">
        <f>'A64X2-3800+(939)'!$D60</f>
        <v>0.0114351851851852</v>
      </c>
      <c r="AA53" s="26">
        <f>'A64X2-4400+(939)'!$D60</f>
        <v>0.010277777777778</v>
      </c>
      <c r="AB53" s="26">
        <f>'A64X2-4800+(939)'!$D60</f>
        <v>0.00928240740740741</v>
      </c>
      <c r="AC53" s="26">
        <f>'A64-FX60(939)'!$D60</f>
        <v>0.0087037037037037</v>
      </c>
      <c r="AD53" s="26">
        <f>'AX2-BE-2350'!$D60</f>
        <v>0.011018518518518</v>
      </c>
      <c r="AE53" s="26">
        <f>'AX2-BE-2350L'!$D60</f>
        <v>0.0110185185185191</v>
      </c>
      <c r="AF53" s="26">
        <f>'A64X2-4400+'!$D60</f>
        <v>0.00988425925925907</v>
      </c>
      <c r="AG53" s="26">
        <f>'A64X2-4400+(EE)'!$D60</f>
        <v>0.01</v>
      </c>
      <c r="AH53" s="26">
        <f>'A64X2-4600+(EE)'!$D60</f>
        <v>0.00949074074074097</v>
      </c>
      <c r="AI53" s="26">
        <f>'A64X2-4800+(EE)'!$D60</f>
        <v>0.00939814814814799</v>
      </c>
      <c r="AJ53" s="26">
        <f>'A64X2-5000+'!$D60</f>
        <v>0.00898148148148104</v>
      </c>
      <c r="AK53" s="26">
        <f>'A64X2-6000+'!$D60</f>
        <v>0.00754629629629699</v>
      </c>
    </row>
    <row r="54" spans="1:37" ht="12.75">
      <c r="A54" s="1" t="s">
        <v>36</v>
      </c>
      <c r="B54" s="26">
        <f>'P4-521'!$D61</f>
        <v>0.00490740740740703</v>
      </c>
      <c r="C54" s="26">
        <f>'P4-531'!$D61</f>
        <v>0.00421296296296292</v>
      </c>
      <c r="D54" s="26">
        <f>'P4-651'!$D61</f>
        <v>0.00400462962963</v>
      </c>
      <c r="E54" s="26">
        <f>'P-D805'!$D61</f>
        <v>0.00342592592592594</v>
      </c>
      <c r="F54" s="26">
        <f>'P-D915'!$D61</f>
        <v>0.00317129629629598</v>
      </c>
      <c r="G54" s="26">
        <f>'P-D930'!$D61</f>
        <v>0.00296296296296295</v>
      </c>
      <c r="H54" s="26">
        <f>'P-D940'!$D61</f>
        <v>0.00282407407407403</v>
      </c>
      <c r="I54" s="26">
        <f>'Celeron-420'!$D61</f>
        <v>0.00539351851851899</v>
      </c>
      <c r="J54" s="26">
        <f>'Celeron-430'!$D61</f>
        <v>0.00479166666666697</v>
      </c>
      <c r="K54" s="26">
        <f>'Celeron-440'!$D61</f>
        <v>0.00432870370370297</v>
      </c>
      <c r="L54" s="26">
        <f>'P-E2140'!$D61</f>
        <v>0.0029166666666669</v>
      </c>
      <c r="M54" s="26">
        <f>'P-E2160'!$D61</f>
        <v>0.00259259259259303</v>
      </c>
      <c r="N54" s="26">
        <f>'C2D-E4300'!$D61</f>
        <v>0.00254629629629599</v>
      </c>
      <c r="O54" s="26">
        <f>'C2D-E4400'!$D61</f>
        <v>0.00231481481481499</v>
      </c>
      <c r="P54" s="26">
        <f>'C2D-E6300'!$D61</f>
        <v>0.00247685185185198</v>
      </c>
      <c r="Q54" s="26">
        <f>'C2D-E6320L'!$D61</f>
        <v>0.0024537037037039</v>
      </c>
      <c r="R54" s="26">
        <f>'C2D-E6320'!$D61</f>
        <v>0.00247685185185198</v>
      </c>
      <c r="S54" s="26">
        <f>'C2D-E6420L'!$D61</f>
        <v>0.00212962962962993</v>
      </c>
      <c r="T54" s="26">
        <f>'C2D-E6420'!$D61</f>
        <v>0.002152777777778</v>
      </c>
      <c r="U54" s="26">
        <f>'C2X-X6800'!$D61</f>
        <v>0.00157407407407406</v>
      </c>
      <c r="V54" s="26">
        <f>'C2X-QX6700'!$D61</f>
        <v>0.00106481481481502</v>
      </c>
      <c r="W54" s="26">
        <f>'C2X-QX6850'!$D61</f>
        <v>0.000949074074074019</v>
      </c>
      <c r="X54" s="26">
        <f>'C2X-QX9650'!$D61</f>
        <v>0.000856481481481403</v>
      </c>
      <c r="Y54" s="26">
        <f>'C2X-QX9770'!$D61</f>
        <v>0.0007870370370371</v>
      </c>
      <c r="Z54" s="26">
        <f>'A64X2-3800+(939)'!$D61</f>
        <v>0.00321759259259261</v>
      </c>
      <c r="AA54" s="26">
        <f>'A64X2-4400+(939)'!$D61</f>
        <v>0.002962962962962</v>
      </c>
      <c r="AB54" s="26">
        <f>'A64X2-4800+(939)'!$D61</f>
        <v>0.00266203703703699</v>
      </c>
      <c r="AC54" s="26">
        <f>'A64-FX60(939)'!$D61</f>
        <v>0.0024768518518518</v>
      </c>
      <c r="AD54" s="26">
        <f>'AX2-BE-2350'!$D61</f>
        <v>0.00303240740740707</v>
      </c>
      <c r="AE54" s="26">
        <f>'AX2-BE-2350L'!$D61</f>
        <v>0.00303240740740707</v>
      </c>
      <c r="AF54" s="26">
        <f>'A64X2-4400+'!$D61</f>
        <v>0.00287037037037037</v>
      </c>
      <c r="AG54" s="26">
        <f>'A64X2-4400+(EE)'!$D61</f>
        <v>0.00280092592592607</v>
      </c>
      <c r="AH54" s="26">
        <f>'A64X2-4600+(EE)'!$D61</f>
        <v>0.00263888888888897</v>
      </c>
      <c r="AI54" s="26">
        <f>'A64X2-4800+(EE)'!$D61</f>
        <v>0.00259259259259204</v>
      </c>
      <c r="AJ54" s="26">
        <f>'A64X2-5000+'!$D61</f>
        <v>0.00243055555555494</v>
      </c>
      <c r="AK54" s="26">
        <f>'A64X2-6000+'!$D61</f>
        <v>0.002152777777778</v>
      </c>
    </row>
    <row r="55" spans="1:37" ht="12.75">
      <c r="A55" s="1" t="s">
        <v>37</v>
      </c>
      <c r="B55" s="26">
        <f>'P4-521'!$D62</f>
        <v>0.00666666666666693</v>
      </c>
      <c r="C55" s="26">
        <f>'P4-531'!$D62</f>
        <v>0.00648148148148198</v>
      </c>
      <c r="D55" s="26">
        <f>'P4-651'!$D62</f>
        <v>0.005462962962963</v>
      </c>
      <c r="E55" s="26">
        <f>'P-D805'!$D62</f>
        <v>0.0067824074074071</v>
      </c>
      <c r="F55" s="26">
        <f>'P-D915'!$D62</f>
        <v>0.00634259259259295</v>
      </c>
      <c r="G55" s="26">
        <f>'P-D930'!$D62</f>
        <v>0.00594907407407397</v>
      </c>
      <c r="H55" s="26">
        <f>'P-D940'!$D62</f>
        <v>0.00560185185185202</v>
      </c>
      <c r="I55" s="26">
        <f>'Celeron-420'!$D62</f>
        <v>0.00587962962963007</v>
      </c>
      <c r="J55" s="26">
        <f>'Celeron-430'!$D62</f>
        <v>0.005231481481481</v>
      </c>
      <c r="K55" s="26">
        <f>'Celeron-440'!$D62</f>
        <v>0.00474537037037093</v>
      </c>
      <c r="L55" s="26">
        <f>'P-E2140'!$D62</f>
        <v>0.00543981481481504</v>
      </c>
      <c r="M55" s="26">
        <f>'P-E2160'!$D62</f>
        <v>0.00486111111111098</v>
      </c>
      <c r="N55" s="26">
        <f>'C2D-E4300'!$D62</f>
        <v>0.004791666666667</v>
      </c>
      <c r="O55" s="26">
        <f>'C2D-E4400'!$D62</f>
        <v>0.00437499999999996</v>
      </c>
      <c r="P55" s="26">
        <f>'C2D-E6300'!$D62</f>
        <v>0.00462962962963009</v>
      </c>
      <c r="Q55" s="26">
        <f>'C2D-E6320L'!$D62</f>
        <v>0.00462962962962898</v>
      </c>
      <c r="R55" s="26">
        <f>'C2D-E6320'!$D62</f>
        <v>0.00462962962962998</v>
      </c>
      <c r="S55" s="26">
        <f>'C2D-E6420L'!$D62</f>
        <v>0.00405092592592604</v>
      </c>
      <c r="T55" s="26">
        <f>'C2D-E6420'!$D62</f>
        <v>0.00402777777777796</v>
      </c>
      <c r="U55" s="26">
        <f>'C2X-X6800'!$D62</f>
        <v>0.00298611111111102</v>
      </c>
      <c r="V55" s="26">
        <f>'C2X-QX6700'!$D62</f>
        <v>0.00314814814814801</v>
      </c>
      <c r="W55" s="26">
        <f>'C2X-QX6850'!$D62</f>
        <v>0.00282407407407398</v>
      </c>
      <c r="X55" s="26">
        <f>'C2X-QX9650'!$D62</f>
        <v>0.00275462962962959</v>
      </c>
      <c r="Y55" s="26">
        <f>'C2X-QX9770'!$D62</f>
        <v>0.0025925925925926</v>
      </c>
      <c r="Z55" s="26">
        <f>'A64X2-3800+(939)'!$D62</f>
        <v>0.00604166666666679</v>
      </c>
      <c r="AA55" s="26">
        <f>'A64X2-4400+(939)'!$D62</f>
        <v>0.00548611111111103</v>
      </c>
      <c r="AB55" s="26">
        <f>'A64X2-4800+(939)'!$D62</f>
        <v>0.004953703703704</v>
      </c>
      <c r="AC55" s="26">
        <f>'A64-FX60(939)'!$D62</f>
        <v>0.0046296296296297</v>
      </c>
      <c r="AD55" s="26">
        <f>'AX2-BE-2350'!$D62</f>
        <v>0.00574074074074005</v>
      </c>
      <c r="AE55" s="26">
        <f>'AX2-BE-2350L'!$D62</f>
        <v>0.00574074074074093</v>
      </c>
      <c r="AF55" s="26">
        <f>'A64X2-4400+'!$D62</f>
        <v>0.00539351851851849</v>
      </c>
      <c r="AG55" s="26">
        <f>'A64X2-4400+(EE)'!$D62</f>
        <v>0.005231481481482</v>
      </c>
      <c r="AH55" s="26">
        <f>'A64X2-4600+(EE)'!$D62</f>
        <v>0.00495370370370396</v>
      </c>
      <c r="AI55" s="26">
        <f>'A64X2-4800+(EE)'!$D62</f>
        <v>0.00483796296296291</v>
      </c>
      <c r="AJ55" s="26">
        <f>'A64X2-5000+'!$D62</f>
        <v>0.00458333333333294</v>
      </c>
      <c r="AK55" s="26">
        <f>'A64X2-6000+'!$D62</f>
        <v>0.00400462962963</v>
      </c>
    </row>
    <row r="56" spans="1:37" ht="12.75">
      <c r="A56" s="1" t="s">
        <v>38</v>
      </c>
      <c r="B56" s="26">
        <f>'P4-521'!$D63</f>
        <v>0.00326388888888896</v>
      </c>
      <c r="C56" s="26">
        <f>'P4-531'!$D63</f>
        <v>0.00300925925925999</v>
      </c>
      <c r="D56" s="26">
        <f>'P4-651'!$D63</f>
        <v>0.00275462962963002</v>
      </c>
      <c r="E56" s="26">
        <f>'P-D805'!$D63</f>
        <v>0.00289351851851904</v>
      </c>
      <c r="F56" s="26">
        <f>'P-D915'!$D63</f>
        <v>0.00287037037037008</v>
      </c>
      <c r="G56" s="26">
        <f>'P-D930'!$D63</f>
        <v>0.00270833333333298</v>
      </c>
      <c r="H56" s="26">
        <f>'P-D940'!$D63</f>
        <v>0.00263888888888897</v>
      </c>
      <c r="I56" s="26">
        <f>'Celeron-420'!$D63</f>
        <v>0.00347222222222199</v>
      </c>
      <c r="J56" s="26">
        <f>'Celeron-430'!$D63</f>
        <v>0.00303240740740707</v>
      </c>
      <c r="K56" s="26">
        <f>'Celeron-440'!$D63</f>
        <v>0.00273148148148206</v>
      </c>
      <c r="L56" s="26">
        <f>'P-E2140'!$D63</f>
        <v>0.00263888888888897</v>
      </c>
      <c r="M56" s="26">
        <f>'P-E2160'!$D63</f>
        <v>0.00236111111111104</v>
      </c>
      <c r="N56" s="26">
        <f>'C2D-E4300'!$D63</f>
        <v>0.002291666666667</v>
      </c>
      <c r="O56" s="26">
        <f>'C2D-E4400'!$D63</f>
        <v>0.00210648148148201</v>
      </c>
      <c r="P56" s="26">
        <f>'C2D-E6300'!$D63</f>
        <v>0.00222222222222201</v>
      </c>
      <c r="Q56" s="26">
        <f>'C2D-E6320L'!$D63</f>
        <v>0.00222222222222201</v>
      </c>
      <c r="R56" s="26">
        <f>'C2D-E6320'!$D63</f>
        <v>0.0022222222222229</v>
      </c>
      <c r="S56" s="26">
        <f>'C2D-E6420L'!$D63</f>
        <v>0.00196759259259205</v>
      </c>
      <c r="T56" s="26">
        <f>'C2D-E6420'!$D63</f>
        <v>0.001921296296296</v>
      </c>
      <c r="U56" s="26">
        <f>'C2X-X6800'!$D63</f>
        <v>0.00143518518518593</v>
      </c>
      <c r="V56" s="26">
        <f>'C2X-QX6700'!$D63</f>
        <v>0.00157407407407395</v>
      </c>
      <c r="W56" s="26">
        <f>'C2X-QX6850'!$D63</f>
        <v>0.00148148148148097</v>
      </c>
      <c r="X56" s="26">
        <f>'C2X-QX9650'!$D63</f>
        <v>0.0013425925925926</v>
      </c>
      <c r="Y56" s="26">
        <f>'C2X-QX9770'!$D63</f>
        <v>0.00122685185185181</v>
      </c>
      <c r="Z56" s="26">
        <f>'A64X2-3800+(939)'!$D63</f>
        <v>0.00282407407407399</v>
      </c>
      <c r="AA56" s="26">
        <f>'A64X2-4400+(939)'!$D63</f>
        <v>0.00256944444444396</v>
      </c>
      <c r="AB56" s="26">
        <f>'A64X2-4800+(939)'!$D63</f>
        <v>0.0023379629629629</v>
      </c>
      <c r="AC56" s="26">
        <f>'A64-FX60(939)'!$D63</f>
        <v>0.00217592592592595</v>
      </c>
      <c r="AD56" s="26">
        <f>'AX2-BE-2350'!$D63</f>
        <v>0.00273148148148106</v>
      </c>
      <c r="AE56" s="26">
        <f>'AX2-BE-2350L'!$D63</f>
        <v>0.00270833333333298</v>
      </c>
      <c r="AF56" s="26">
        <f>'A64X2-4400+'!$D63</f>
        <v>0.0025462962962961</v>
      </c>
      <c r="AG56" s="26">
        <f>'A64X2-4400+(EE)'!$D63</f>
        <v>0.00247685185185109</v>
      </c>
      <c r="AH56" s="26">
        <f>'A64X2-4600+(EE)'!$D63</f>
        <v>0.00233796296296296</v>
      </c>
      <c r="AI56" s="26">
        <f>'A64X2-4800+(EE)'!$D63</f>
        <v>0.00231481481481499</v>
      </c>
      <c r="AJ56" s="26">
        <f>'A64X2-5000+'!$D63</f>
        <v>0.00217592592592597</v>
      </c>
      <c r="AK56" s="26">
        <f>'A64X2-6000+'!$D63</f>
        <v>0.00189814814814793</v>
      </c>
    </row>
    <row r="57" spans="1:37" ht="12.75">
      <c r="A57" s="1" t="s">
        <v>39</v>
      </c>
      <c r="B57" s="26">
        <f>'P4-521'!$D64</f>
        <v>0.00812499999999994</v>
      </c>
      <c r="C57" s="26">
        <f>'P4-531'!$D64</f>
        <v>0.00799768518518595</v>
      </c>
      <c r="D57" s="26">
        <f>'P4-651'!$D64</f>
        <v>0.00680555555555507</v>
      </c>
      <c r="E57" s="26">
        <f>'P-D805'!$D64</f>
        <v>0.00574074074074105</v>
      </c>
      <c r="F57" s="26">
        <f>'P-D915'!$D64</f>
        <v>0.00520833333333404</v>
      </c>
      <c r="G57" s="26">
        <f>'P-D930'!$D64</f>
        <v>0.00490740740740703</v>
      </c>
      <c r="H57" s="26">
        <f>'P-D940'!$D64</f>
        <v>0.00462962962962898</v>
      </c>
      <c r="I57" s="26">
        <f>'Celeron-420'!$D64</f>
        <v>0.0116666666666659</v>
      </c>
      <c r="J57" s="26">
        <f>'Celeron-430'!$D64</f>
        <v>0.010439814814815</v>
      </c>
      <c r="K57" s="26">
        <f>'Celeron-440'!$D64</f>
        <v>0.00949074074074108</v>
      </c>
      <c r="L57" s="26">
        <f>'P-E2140'!$D64</f>
        <v>0.00671296296296309</v>
      </c>
      <c r="M57" s="26">
        <f>'P-E2160'!$D64</f>
        <v>0.00606481481481502</v>
      </c>
      <c r="N57" s="26">
        <f>'C2D-E4300'!$D64</f>
        <v>0.00599537037037001</v>
      </c>
      <c r="O57" s="26">
        <f>'C2D-E4400'!$D64</f>
        <v>0.00548611111111097</v>
      </c>
      <c r="P57" s="26">
        <f>'C2D-E6300'!$D64</f>
        <v>0.00574074074074093</v>
      </c>
      <c r="Q57" s="26">
        <f>'C2D-E6320L'!$D64</f>
        <v>0.005694444444444</v>
      </c>
      <c r="R57" s="26">
        <f>'C2D-E6320'!$D64</f>
        <v>0.005694444444444</v>
      </c>
      <c r="S57" s="26">
        <f>'C2D-E6420L'!$D64</f>
        <v>0.00502314814814797</v>
      </c>
      <c r="T57" s="26">
        <f>'C2D-E6420'!$D64</f>
        <v>0.005</v>
      </c>
      <c r="U57" s="26">
        <f>'C2X-X6800'!$D64</f>
        <v>0.00381944444444393</v>
      </c>
      <c r="V57" s="26">
        <f>'C2X-QX6700'!$D64</f>
        <v>0.00275462962963002</v>
      </c>
      <c r="W57" s="26">
        <f>'C2X-QX6850'!$D64</f>
        <v>0.00252314814814797</v>
      </c>
      <c r="X57" s="26">
        <f>'C2X-QX9650'!$D64</f>
        <v>0.0024074074074075</v>
      </c>
      <c r="Y57" s="26">
        <f>'C2X-QX9770'!$D64</f>
        <v>0.0021759259259259</v>
      </c>
      <c r="Z57" s="26">
        <f>'A64X2-3800+(939)'!$D64</f>
        <v>0.00548611111111109</v>
      </c>
      <c r="AA57" s="26">
        <f>'A64X2-4400+(939)'!$D64</f>
        <v>0.00513888888888897</v>
      </c>
      <c r="AB57" s="26">
        <f>'A64X2-4800+(939)'!$D64</f>
        <v>0.004606481481481</v>
      </c>
      <c r="AC57" s="26">
        <f>'A64-FX60(939)'!$D64</f>
        <v>0.004375</v>
      </c>
      <c r="AD57" s="26">
        <f>'AX2-BE-2350'!$D64</f>
        <v>0.005231481481482</v>
      </c>
      <c r="AE57" s="26">
        <f>'AX2-BE-2350L'!$D64</f>
        <v>0.005231481481481</v>
      </c>
      <c r="AF57" s="26">
        <f>'A64X2-4400+'!$D64</f>
        <v>0.00488425925925926</v>
      </c>
      <c r="AG57" s="26">
        <f>'A64X2-4400+(EE)'!$D64</f>
        <v>0.004768518518519</v>
      </c>
      <c r="AH57" s="26">
        <f>'A64X2-4600+(EE)'!$D64</f>
        <v>0.00449074074074007</v>
      </c>
      <c r="AI57" s="26">
        <f>'A64X2-4800+(EE)'!$D64</f>
        <v>0.00449074074074096</v>
      </c>
      <c r="AJ57" s="26">
        <f>'A64X2-5000+'!$D64</f>
        <v>0.004236111111111</v>
      </c>
      <c r="AK57" s="26">
        <f>'A64X2-6000+'!$D64</f>
        <v>0.00375000000000003</v>
      </c>
    </row>
    <row r="58" spans="1:37" ht="12.75">
      <c r="A58" s="1" t="s">
        <v>40</v>
      </c>
      <c r="B58" s="26">
        <f>'P4-521'!$D65</f>
        <v>0.00606481481481502</v>
      </c>
      <c r="C58" s="26">
        <f>'P4-531'!$D65</f>
        <v>0.00568287037037007</v>
      </c>
      <c r="D58" s="26">
        <f>'P4-651'!$D65</f>
        <v>0.00497685185185093</v>
      </c>
      <c r="E58" s="26">
        <f>'P-D805'!$D65</f>
        <v>0.00446759259259299</v>
      </c>
      <c r="F58" s="26">
        <f>'P-D915'!$D65</f>
        <v>0.00391203703703702</v>
      </c>
      <c r="G58" s="26">
        <f>'P-D930'!$D65</f>
        <v>0.00370370370370399</v>
      </c>
      <c r="H58" s="26">
        <f>'P-D940'!$D65</f>
        <v>0.00351851851851903</v>
      </c>
      <c r="I58" s="26">
        <f>'Celeron-420'!$D65</f>
        <v>0.00696759259259305</v>
      </c>
      <c r="J58" s="26">
        <f>'Celeron-430'!$D65</f>
        <v>0.00627314814814806</v>
      </c>
      <c r="K58" s="26">
        <f>'Celeron-440'!$D65</f>
        <v>0.00574074074074093</v>
      </c>
      <c r="L58" s="26">
        <f>'P-E2140'!$D65</f>
        <v>0.00416666666666698</v>
      </c>
      <c r="M58" s="26">
        <f>'P-E2160'!$D65</f>
        <v>0.00379629629629596</v>
      </c>
      <c r="N58" s="26">
        <f>'C2D-E4300'!$D65</f>
        <v>0.00375</v>
      </c>
      <c r="O58" s="26">
        <f>'C2D-E4400'!$D65</f>
        <v>0.00349537037036995</v>
      </c>
      <c r="P58" s="26">
        <f>'C2D-E6300'!$D65</f>
        <v>0.003541666666667</v>
      </c>
      <c r="Q58" s="26">
        <f>'C2D-E6320L'!$D65</f>
        <v>0.00351851851851803</v>
      </c>
      <c r="R58" s="26">
        <f>'C2D-E6320'!$D65</f>
        <v>0.00351851851851803</v>
      </c>
      <c r="S58" s="26">
        <f>'C2D-E6420L'!$D65</f>
        <v>0.00312500000000093</v>
      </c>
      <c r="T58" s="26">
        <f>'C2D-E6420'!$D65</f>
        <v>0.00314814814814801</v>
      </c>
      <c r="U58" s="26">
        <f>'C2X-X6800'!$D65</f>
        <v>0.00247685185185198</v>
      </c>
      <c r="V58" s="26">
        <f>'C2X-QX6700'!$D65</f>
        <v>0.00194444444444408</v>
      </c>
      <c r="W58" s="26">
        <f>'C2X-QX6850'!$D65</f>
        <v>0.00185185185185199</v>
      </c>
      <c r="X58" s="26">
        <f>'C2X-QX9650'!$D65</f>
        <v>0.0017824074074074</v>
      </c>
      <c r="Y58" s="26">
        <f>'C2X-QX9770'!$D65</f>
        <v>0.0014814814814815</v>
      </c>
      <c r="Z58" s="26">
        <f>'A64X2-3800+(939)'!$D65</f>
        <v>0.0045138888888889</v>
      </c>
      <c r="AA58" s="26">
        <f>'A64X2-4400+(939)'!$D65</f>
        <v>0.00421296296296303</v>
      </c>
      <c r="AB58" s="26">
        <f>'A64X2-4800+(939)'!$D65</f>
        <v>0.0037962962962963</v>
      </c>
      <c r="AC58" s="26">
        <f>'A64-FX60(939)'!$D65</f>
        <v>0.00361111111111112</v>
      </c>
      <c r="AD58" s="26">
        <f>'AX2-BE-2350'!$D65</f>
        <v>0.00428240740740793</v>
      </c>
      <c r="AE58" s="26">
        <f>'AX2-BE-2350L'!$D65</f>
        <v>0.00428240740740693</v>
      </c>
      <c r="AF58" s="26">
        <f>'A64X2-4400+'!$D65</f>
        <v>0.00398148148148192</v>
      </c>
      <c r="AG58" s="26">
        <f>'A64X2-4400+(EE)'!$D65</f>
        <v>0.00393518518518599</v>
      </c>
      <c r="AH58" s="26">
        <f>'A64X2-4600+(EE)'!$D65</f>
        <v>0.00365740740740705</v>
      </c>
      <c r="AI58" s="26">
        <f>'A64X2-4800+(EE)'!$D65</f>
        <v>0.00370370370370399</v>
      </c>
      <c r="AJ58" s="26">
        <f>'A64X2-5000+'!$D65</f>
        <v>0.00344907407407402</v>
      </c>
      <c r="AK58" s="26">
        <f>'A64X2-6000+'!$D65</f>
        <v>0.00305555555555503</v>
      </c>
    </row>
    <row r="59" spans="1:37" ht="12.75">
      <c r="A59" s="1" t="s">
        <v>41</v>
      </c>
      <c r="B59" s="26">
        <f>'P4-521'!$D66</f>
        <v>0.00104166666666705</v>
      </c>
      <c r="C59" s="26">
        <f>'P4-531'!$D66</f>
        <v>0.000995370370370008</v>
      </c>
      <c r="D59" s="26">
        <f>'P4-651'!$D66</f>
        <v>0.000856481481481985</v>
      </c>
      <c r="E59" s="26">
        <f>'P-D805'!$D66</f>
        <v>0.000879629629628953</v>
      </c>
      <c r="F59" s="26">
        <f>'P-D915'!$D66</f>
        <v>0.000810185185184942</v>
      </c>
      <c r="G59" s="26">
        <f>'P-D930'!$D66</f>
        <v>0.000787037037036975</v>
      </c>
      <c r="H59" s="26">
        <f>'P-D940'!$D66</f>
        <v>0.000740740740740042</v>
      </c>
      <c r="I59" s="26">
        <f>'Celeron-420'!$D66</f>
        <v>0.00113425925926003</v>
      </c>
      <c r="J59" s="26">
        <f>'Celeron-430'!$D66</f>
        <v>0.00104166666666694</v>
      </c>
      <c r="K59" s="26">
        <f>'Celeron-440'!$D66</f>
        <v>0.00097222222222193</v>
      </c>
      <c r="L59" s="26">
        <f>'P-E2140'!$D66</f>
        <v>0.000810185185184942</v>
      </c>
      <c r="M59" s="26">
        <f>'P-E2160'!$D66</f>
        <v>0.000740740740740931</v>
      </c>
      <c r="N59" s="26">
        <f>'C2D-E4300'!$D66</f>
        <v>0.000717592592592992</v>
      </c>
      <c r="O59" s="26">
        <f>'C2D-E4400'!$D66</f>
        <v>0.000671296296296031</v>
      </c>
      <c r="P59" s="26">
        <f>'C2D-E6300'!$D66</f>
        <v>0.000671296296296031</v>
      </c>
      <c r="Q59" s="26">
        <f>'C2D-E6320L'!$D66</f>
        <v>0.00067129629629703</v>
      </c>
      <c r="R59" s="26">
        <f>'C2D-E6320'!$D66</f>
        <v>0.000671296296296031</v>
      </c>
      <c r="S59" s="26">
        <f>'C2D-E6420L'!$D66</f>
        <v>0.00060185185185202</v>
      </c>
      <c r="T59" s="26">
        <f>'C2D-E6420'!$D66</f>
        <v>0.000624999999999987</v>
      </c>
      <c r="U59" s="26">
        <f>'C2X-X6800'!$D66</f>
        <v>0.000462962962962998</v>
      </c>
      <c r="V59" s="26">
        <f>'C2X-QX6700'!$D66</f>
        <v>0.000462962962962998</v>
      </c>
      <c r="W59" s="26">
        <f>'C2X-QX6850'!$D66</f>
        <v>0.000439814814815032</v>
      </c>
      <c r="X59" s="26">
        <f>'C2X-QX9650'!$D66</f>
        <v>0.000370370370370299</v>
      </c>
      <c r="Y59" s="26">
        <f>'C2X-QX9770'!$D66</f>
        <v>0.000370370370370396</v>
      </c>
      <c r="Z59" s="26">
        <f>'A64X2-3800+(939)'!$D66</f>
        <v>0.0008564814814815</v>
      </c>
      <c r="AA59" s="26">
        <f>'A64X2-4400+(939)'!$D66</f>
        <v>0.000810185185186052</v>
      </c>
      <c r="AB59" s="26">
        <f>'A64X2-4800+(939)'!$D66</f>
        <v>0.000740740740741</v>
      </c>
      <c r="AC59" s="26">
        <f>'A64-FX60(939)'!$D66</f>
        <v>0.000694444444444501</v>
      </c>
      <c r="AD59" s="26">
        <f>'AX2-BE-2350'!$D66</f>
        <v>0.000810185185184942</v>
      </c>
      <c r="AE59" s="26">
        <f>'AX2-BE-2350L'!$D66</f>
        <v>0.000833333333334019</v>
      </c>
      <c r="AF59" s="26">
        <f>'A64X2-4400+'!$D66</f>
        <v>0.000763888888888897</v>
      </c>
      <c r="AG59" s="26">
        <f>'A64X2-4400+(EE)'!$D66</f>
        <v>0.000763888888888897</v>
      </c>
      <c r="AH59" s="26">
        <f>'A64X2-4600+(EE)'!$D66</f>
        <v>0.000694444444444997</v>
      </c>
      <c r="AI59" s="26">
        <f>'A64X2-4800+(EE)'!$D66</f>
        <v>0.000717592592592076</v>
      </c>
      <c r="AJ59" s="26">
        <f>'A64X2-5000+'!$D66</f>
        <v>0.00067129629629703</v>
      </c>
      <c r="AK59" s="26">
        <f>'A64X2-6000+'!$D66</f>
        <v>0.000578703703704053</v>
      </c>
    </row>
    <row r="60" spans="1:37" ht="12.75">
      <c r="A60" s="1" t="s">
        <v>42</v>
      </c>
      <c r="B60" s="26">
        <f>'P4-521'!$D67</f>
        <v>0.00407407407407401</v>
      </c>
      <c r="C60" s="26">
        <f>'P4-531'!$D67</f>
        <v>0.00424768518518504</v>
      </c>
      <c r="D60" s="26">
        <f>'P4-651'!$D67</f>
        <v>0.00344907407407402</v>
      </c>
      <c r="E60" s="26">
        <f>'P-D805'!$D67</f>
        <v>0.003541666666667</v>
      </c>
      <c r="F60" s="26">
        <f>'P-D915'!$D67</f>
        <v>0.00312500000000004</v>
      </c>
      <c r="G60" s="26">
        <f>'P-D930'!$D67</f>
        <v>0.00293981481481498</v>
      </c>
      <c r="H60" s="26">
        <f>'P-D940'!$D67</f>
        <v>0.00282407407407392</v>
      </c>
      <c r="I60" s="26">
        <f>'Celeron-420'!$D67</f>
        <v>0.00525462962962897</v>
      </c>
      <c r="J60" s="26">
        <f>'Celeron-430'!$D67</f>
        <v>0.00472222222222196</v>
      </c>
      <c r="K60" s="26">
        <f>'Celeron-440'!$D67</f>
        <v>0.00435185185185205</v>
      </c>
      <c r="L60" s="26">
        <f>'P-E2140'!$D67</f>
        <v>0.00358796296296304</v>
      </c>
      <c r="M60" s="26">
        <f>'P-E2160'!$D67</f>
        <v>0.00328703703703703</v>
      </c>
      <c r="N60" s="26">
        <f>'C2D-E4300'!$D67</f>
        <v>0.00321759259259299</v>
      </c>
      <c r="O60" s="26">
        <f>'C2D-E4400'!$D67</f>
        <v>0.00298611111111102</v>
      </c>
      <c r="P60" s="26">
        <f>'C2D-E6300'!$D67</f>
        <v>0.00300925925925899</v>
      </c>
      <c r="Q60" s="26">
        <f>'C2D-E6320L'!$D67</f>
        <v>0.00296296296296306</v>
      </c>
      <c r="R60" s="26">
        <f>'C2D-E6320'!$D67</f>
        <v>0.00296296296296306</v>
      </c>
      <c r="S60" s="26">
        <f>'C2D-E6420L'!$D67</f>
        <v>0.00266203703703705</v>
      </c>
      <c r="T60" s="26">
        <f>'C2D-E6420'!$D67</f>
        <v>0.00266203703703705</v>
      </c>
      <c r="U60" s="26">
        <f>'C2X-X6800'!$D67</f>
        <v>0.00208333333333399</v>
      </c>
      <c r="V60" s="26">
        <f>'C2X-QX6700'!$D67</f>
        <v>0.00187499999999996</v>
      </c>
      <c r="W60" s="26">
        <f>'C2X-QX6850'!$D67</f>
        <v>0.001689814814815</v>
      </c>
      <c r="X60" s="26">
        <f>'C2X-QX9650'!$D67</f>
        <v>0.0015740740740741</v>
      </c>
      <c r="Y60" s="26">
        <f>'C2X-QX9770'!$D67</f>
        <v>0.001412037037037</v>
      </c>
      <c r="Z60" s="26">
        <f>'A64X2-3800+(939)'!$D67</f>
        <v>0.00354166666666671</v>
      </c>
      <c r="AA60" s="26">
        <f>'A64X2-4400+(939)'!$D67</f>
        <v>0.003310185185186</v>
      </c>
      <c r="AB60" s="26">
        <f>'A64X2-4800+(939)'!$D67</f>
        <v>0.00298611111111101</v>
      </c>
      <c r="AC60" s="26">
        <f>'A64-FX60(939)'!$D67</f>
        <v>0.0028472222222222</v>
      </c>
      <c r="AD60" s="26">
        <f>'AX2-BE-2350'!$D67</f>
        <v>0.00335648148148193</v>
      </c>
      <c r="AE60" s="26">
        <f>'AX2-BE-2350L'!$D67</f>
        <v>0.00333333333333397</v>
      </c>
      <c r="AF60" s="26">
        <f>'A64X2-4400+'!$D67</f>
        <v>0.00307870370370371</v>
      </c>
      <c r="AG60" s="26">
        <f>'A64X2-4400+(EE)'!$D67</f>
        <v>0.003078703703703</v>
      </c>
      <c r="AH60" s="26">
        <f>'A64X2-4600+(EE)'!$D67</f>
        <v>0.002847222222222</v>
      </c>
      <c r="AI60" s="26">
        <f>'A64X2-4800+(EE)'!$D67</f>
        <v>0.00291666666666701</v>
      </c>
      <c r="AJ60" s="26">
        <f>'A64X2-5000+'!$D67</f>
        <v>0.00270833333333409</v>
      </c>
      <c r="AK60" s="26">
        <f>'A64X2-6000+'!$D67</f>
        <v>0.00240740740740697</v>
      </c>
    </row>
    <row r="61" spans="1:37" ht="12.75">
      <c r="A61" s="1" t="s">
        <v>16</v>
      </c>
      <c r="B61" s="26">
        <f>'P4-521'!$B68</f>
        <v>0.00501901584482592</v>
      </c>
      <c r="C61" s="26">
        <f>'P4-531'!$B68</f>
        <v>0.00476940620417246</v>
      </c>
      <c r="D61" s="26">
        <f>'P4-651'!$B68</f>
        <v>0.00415545456825809</v>
      </c>
      <c r="E61" s="26">
        <f>'P-D805'!$B68</f>
        <v>0.00403405264884055</v>
      </c>
      <c r="F61" s="26">
        <f>'P-D915'!$B68</f>
        <v>0.00369957177393668</v>
      </c>
      <c r="G61" s="26">
        <f>'P-D930'!$B68</f>
        <v>0.00349404239181883</v>
      </c>
      <c r="H61" s="26">
        <f>'P-D940'!$B68</f>
        <v>0.00332254790202007</v>
      </c>
      <c r="I61" s="26">
        <f>'Celeron-420'!$B68</f>
        <v>0.00596446141539439</v>
      </c>
      <c r="J61" s="26">
        <f>'Celeron-430'!$B68</f>
        <v>0.00534260651424633</v>
      </c>
      <c r="K61" s="26">
        <f>'Celeron-440'!$B68</f>
        <v>0.0048798537617569</v>
      </c>
      <c r="L61" s="26">
        <f>'P-E2140'!$B68</f>
        <v>0.00387866356709925</v>
      </c>
      <c r="M61" s="26">
        <f>'P-E2160'!$B68</f>
        <v>0.0035013728136521</v>
      </c>
      <c r="N61" s="26">
        <f>'C2D-E4300'!$B68</f>
        <v>0.00342454982882091</v>
      </c>
      <c r="O61" s="26">
        <f>'C2D-E4400'!$B68</f>
        <v>0.00315409297144064</v>
      </c>
      <c r="P61" s="26">
        <f>'C2D-E6300'!$B68</f>
        <v>0.00327104933885752</v>
      </c>
      <c r="Q61" s="26">
        <f>'C2D-E6320L'!$B68</f>
        <v>0.00325341203146967</v>
      </c>
      <c r="R61" s="26">
        <f>'C2D-E6320'!$B68</f>
        <v>0.00325723286009578</v>
      </c>
      <c r="S61" s="26">
        <f>'C2D-E6420L'!$B68</f>
        <v>0.00287473415939456</v>
      </c>
      <c r="T61" s="26">
        <f>'C2D-E6420'!$B68</f>
        <v>0.00288256807329273</v>
      </c>
      <c r="U61" s="26">
        <f>'C2X-X6800'!$B68</f>
        <v>0.00217770282624569</v>
      </c>
      <c r="V61" s="26">
        <f>'C2X-QX6700'!$B68</f>
        <v>0.00184360594672864</v>
      </c>
      <c r="W61" s="26">
        <f>'C2X-QX6850'!$B68</f>
        <v>0.00169751080761231</v>
      </c>
      <c r="X61" s="26">
        <f>'C2X-QX9650'!$B68</f>
        <v>0.00157743235257373</v>
      </c>
      <c r="Y61" s="26">
        <f>'C2X-QX9770'!$B68</f>
        <v>0.00143976060295701</v>
      </c>
      <c r="Z61" s="26">
        <f>'A64X2-3800+(939)'!$B68</f>
        <v>0.0038387826928183</v>
      </c>
      <c r="AA61" s="26">
        <f>'A64X2-4400+(939)'!$B68</f>
        <v>0.00354468658605926</v>
      </c>
      <c r="AB61" s="26">
        <f>'A64X2-4800+(939)'!$B68</f>
        <v>0.00320271283198464</v>
      </c>
      <c r="AC61" s="26">
        <f>'A64-FX60(939)'!$B68</f>
        <v>0.003012548401277</v>
      </c>
      <c r="AD61" s="26">
        <f>'AX2-BE-2350'!$B68</f>
        <v>0.00365600913342498</v>
      </c>
      <c r="AE61" s="26">
        <f>'AX2-BE-2350L'!$B68</f>
        <v>0.00366183584938388</v>
      </c>
      <c r="AF61" s="26">
        <f>'A64X2-4400+'!$B68</f>
        <v>0.00339909329127825</v>
      </c>
      <c r="AG61" s="26">
        <f>'A64X2-4400+(EE)'!$B68</f>
        <v>0.00335406623959431</v>
      </c>
      <c r="AH61" s="26">
        <f>'A64X2-4600+(EE)'!$B68</f>
        <v>0.00313873668198386</v>
      </c>
      <c r="AI61" s="26">
        <f>'A64X2-4800+(EE)'!$B68</f>
        <v>0.0031420224944106</v>
      </c>
      <c r="AJ61" s="26">
        <f>'A64X2-5000+'!$B68</f>
        <v>0.00295304907270566</v>
      </c>
      <c r="AK61" s="26">
        <f>'A64X2-6000+'!$B68</f>
        <v>0.00258133341259992</v>
      </c>
    </row>
    <row r="62" ht="12.75">
      <c r="A62" s="1"/>
    </row>
    <row r="63" spans="1:37" ht="15.75">
      <c r="A63" s="3" t="s">
        <v>83</v>
      </c>
      <c r="B63" s="26">
        <f>'P4-521'!$B72</f>
        <v>0.00256944444444444</v>
      </c>
      <c r="C63" s="26">
        <f>'P4-531'!$B72</f>
        <v>0.00240740740740741</v>
      </c>
      <c r="D63" s="26">
        <f>'P4-651'!$B72</f>
        <v>0.00206018518518519</v>
      </c>
      <c r="E63" s="26">
        <f>'P-D805'!$B72</f>
        <v>0.00238425925925926</v>
      </c>
      <c r="F63" s="26">
        <f>'P-D915'!$B72</f>
        <v>0.00204861111111111</v>
      </c>
      <c r="G63" s="26">
        <f>'P-D930'!$B72</f>
        <v>0.00193287037037037</v>
      </c>
      <c r="H63" s="26">
        <f>'P-D940'!$B72</f>
        <v>0.00181712962962963</v>
      </c>
      <c r="I63" s="26">
        <f>'Celeron-420'!$B72</f>
        <v>0.00269675925925926</v>
      </c>
      <c r="J63" s="26">
        <f>'Celeron-430'!$B72</f>
        <v>0.00236111111111111</v>
      </c>
      <c r="K63" s="26">
        <f>'Celeron-440'!$B72</f>
        <v>0.00216435185185185</v>
      </c>
      <c r="L63" s="26">
        <f>'P-E2140'!$B72</f>
        <v>0.00180555555555556</v>
      </c>
      <c r="M63" s="26">
        <f>'P-E2160'!$B72</f>
        <v>0.00165509259259259</v>
      </c>
      <c r="N63" s="26">
        <f>'C2D-E4300'!$B72</f>
        <v>0.00144675925925926</v>
      </c>
      <c r="O63" s="26">
        <f>'C2D-E4400'!$B72</f>
        <v>0.00131944444444444</v>
      </c>
      <c r="P63" s="26">
        <f>'C2D-E6300'!$B72</f>
        <v>0.00138888888888889</v>
      </c>
      <c r="Q63" s="26">
        <f>'C2D-E6320L'!$B72</f>
        <v>0.00131944444444444</v>
      </c>
      <c r="R63" s="26">
        <f>'C2D-E6320'!$B72</f>
        <v>0.00130787037037037</v>
      </c>
      <c r="S63" s="26">
        <f>'C2D-E6420L'!$B72</f>
        <v>0.00115740740740741</v>
      </c>
      <c r="T63" s="26">
        <f>'C2D-E6420'!$B72</f>
        <v>0.00115740740740741</v>
      </c>
      <c r="U63" s="26">
        <f>'C2X-X6800'!$B72</f>
        <v>0.00087962962962963</v>
      </c>
      <c r="V63" s="26">
        <f>'C2X-QX6700'!$B72</f>
        <v>0.000960648148148148</v>
      </c>
      <c r="W63" s="26">
        <f>'C2X-QX6850'!$B72</f>
        <v>0.000856481481481482</v>
      </c>
      <c r="X63" s="26">
        <f>'C2X-QX9650'!$B72</f>
        <v>0.000787037037037037</v>
      </c>
      <c r="Y63" s="26">
        <f>'C2X-QX9770'!$B72</f>
        <v>0.000740740740740741</v>
      </c>
      <c r="Z63" s="26">
        <f>'A64X2-3800+(939)'!$B72</f>
        <v>0.00163194444444444</v>
      </c>
      <c r="AA63" s="26">
        <f>'A64X2-4400+(939)'!$B72</f>
        <v>0.00141203703703704</v>
      </c>
      <c r="AB63" s="26">
        <f>'A64X2-4800+(939)'!$B72</f>
        <v>0.0012962962962963</v>
      </c>
      <c r="AC63" s="26">
        <f>'A64-FX60(939)'!$B72</f>
        <v>0.00123842592592593</v>
      </c>
      <c r="AD63" s="26">
        <f>'AX2-BE-2350'!$B72</f>
        <v>0.0016087962962963</v>
      </c>
      <c r="AE63" s="26">
        <f>'AX2-BE-2350L'!$B72</f>
        <v>0.00163194444444444</v>
      </c>
      <c r="AF63" s="26">
        <f>'A64X2-4400+'!$B72</f>
        <v>0.00138888888888889</v>
      </c>
      <c r="AG63" s="26">
        <f>'A64X2-4400+(EE)'!$B72</f>
        <v>0.0015162037037037</v>
      </c>
      <c r="AH63" s="26">
        <f>'A64X2-4600+(EE)'!$B72</f>
        <v>0.00137731481481481</v>
      </c>
      <c r="AI63" s="26">
        <f>'A64X2-4800+(EE)'!$B72</f>
        <v>0.00144675925925926</v>
      </c>
      <c r="AJ63" s="26">
        <f>'A64X2-5000+'!$B72</f>
        <v>0.00131944444444444</v>
      </c>
      <c r="AK63" s="26">
        <f>'A64X2-6000+'!$B72</f>
        <v>0.00106481481481481</v>
      </c>
    </row>
    <row r="64" spans="1:37" s="24" customFormat="1" ht="12.75">
      <c r="A64" s="1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</row>
    <row r="65" ht="15.75">
      <c r="A65" s="3" t="s">
        <v>56</v>
      </c>
    </row>
    <row r="66" spans="1:37" ht="12.75">
      <c r="A66" s="1" t="s">
        <v>45</v>
      </c>
      <c r="B66" s="20">
        <f>'P4-521'!$B77</f>
        <v>1188</v>
      </c>
      <c r="C66" s="20">
        <f>'P4-531'!$B77</f>
        <v>1279</v>
      </c>
      <c r="D66" s="20">
        <f>'P4-651'!$B77</f>
        <v>1480</v>
      </c>
      <c r="E66" s="20">
        <f>'P-D805'!$B77</f>
        <v>1445</v>
      </c>
      <c r="F66" s="20">
        <f>'P-D915'!$B77</f>
        <v>1748</v>
      </c>
      <c r="G66" s="20">
        <f>'P-D930'!$B77</f>
        <v>1859</v>
      </c>
      <c r="H66" s="20">
        <f>'P-D940'!$B77</f>
        <v>1928</v>
      </c>
      <c r="I66" s="20">
        <f>'Celeron-420'!$B77</f>
        <v>1024</v>
      </c>
      <c r="J66" s="20">
        <f>'Celeron-430'!$B77</f>
        <v>1083</v>
      </c>
      <c r="K66" s="20">
        <f>'Celeron-440'!$B77</f>
        <v>1140</v>
      </c>
      <c r="L66" s="20">
        <f>'P-E2140'!$B77</f>
        <v>1639</v>
      </c>
      <c r="M66" s="20">
        <f>'P-E2160'!$B77</f>
        <v>1872</v>
      </c>
      <c r="N66" s="20">
        <f>'C2D-E4300'!$B77</f>
        <v>2597</v>
      </c>
      <c r="O66" s="20">
        <f>'C2D-E4400'!$B77</f>
        <v>2780</v>
      </c>
      <c r="P66" s="20">
        <f>'C2D-E6300'!$B77</f>
        <v>2689</v>
      </c>
      <c r="Q66" s="20">
        <f>'C2D-E6320L'!$B77</f>
        <v>2761</v>
      </c>
      <c r="R66" s="20">
        <f>'C2D-E6320'!$B77</f>
        <v>2807</v>
      </c>
      <c r="S66" s="20">
        <f>'C2D-E6420L'!$B77</f>
        <v>3125</v>
      </c>
      <c r="T66" s="20">
        <f>'C2D-E6420'!$B77</f>
        <v>3178</v>
      </c>
      <c r="U66" s="20">
        <f>'C2X-X6800'!$B77</f>
        <v>4222</v>
      </c>
      <c r="V66" s="20">
        <f>'C2X-QX6700'!$B77</f>
        <v>3975</v>
      </c>
      <c r="W66" s="20">
        <f>'C2X-QX6850'!$B77</f>
        <v>4513</v>
      </c>
      <c r="X66" s="20">
        <f>'C2X-QX9650'!$B77</f>
        <v>4783</v>
      </c>
      <c r="Y66" s="20">
        <f>'C2X-QX9770'!$B77</f>
        <v>4954</v>
      </c>
      <c r="Z66" s="20">
        <f>'A64X2-3800+(939)'!$B77</f>
        <v>2247</v>
      </c>
      <c r="AA66" s="20">
        <f>'A64X2-4400+(939)'!$B77</f>
        <v>2636</v>
      </c>
      <c r="AB66" s="20">
        <f>'A64X2-4800+(939)'!$B77</f>
        <v>2802</v>
      </c>
      <c r="AC66" s="20">
        <f>'A64-FX60(939)'!$B77</f>
        <v>3320</v>
      </c>
      <c r="AD66" s="20">
        <f>'AX2-BE-2350'!$B77</f>
        <v>2096</v>
      </c>
      <c r="AE66" s="20">
        <f>'AX2-BE-2350L'!$B77</f>
        <v>2067</v>
      </c>
      <c r="AF66" s="20">
        <f>'A64X2-4400+'!$B77</f>
        <v>2583</v>
      </c>
      <c r="AG66" s="20">
        <f>'A64X2-4400+(EE)'!$B77</f>
        <v>2326</v>
      </c>
      <c r="AH66" s="20">
        <f>'A64X2-4600+(EE)'!$B77</f>
        <v>2574</v>
      </c>
      <c r="AI66" s="20">
        <f>'A64X2-4800+(EE)'!$B77</f>
        <v>2348</v>
      </c>
      <c r="AJ66" s="20">
        <f>'A64X2-5000+'!$B77</f>
        <v>2568</v>
      </c>
      <c r="AK66" s="20">
        <f>'A64X2-6000+'!$B77</f>
        <v>3520</v>
      </c>
    </row>
    <row r="67" spans="1:37" ht="12.75">
      <c r="A67" s="1" t="s">
        <v>46</v>
      </c>
      <c r="B67" s="20">
        <f>'P4-521'!$B78</f>
        <v>417</v>
      </c>
      <c r="C67" s="20">
        <f>'P4-531'!$B78</f>
        <v>453</v>
      </c>
      <c r="D67" s="20">
        <f>'P4-651'!$B78</f>
        <v>494</v>
      </c>
      <c r="E67" s="20">
        <f>'P-D805'!$B78</f>
        <v>515</v>
      </c>
      <c r="F67" s="20">
        <f>'P-D915'!$B78</f>
        <v>552</v>
      </c>
      <c r="G67" s="20">
        <f>'P-D930'!$B78</f>
        <v>595</v>
      </c>
      <c r="H67" s="20">
        <f>'P-D940'!$B78</f>
        <v>607</v>
      </c>
      <c r="I67" s="20">
        <f>'Celeron-420'!$B78</f>
        <v>677</v>
      </c>
      <c r="J67" s="20">
        <f>'Celeron-430'!$B78</f>
        <v>506</v>
      </c>
      <c r="K67" s="20">
        <f>'Celeron-440'!$B78</f>
        <v>530</v>
      </c>
      <c r="L67" s="20">
        <f>'P-E2140'!$B78</f>
        <v>653</v>
      </c>
      <c r="M67" s="20">
        <f>'P-E2160'!$B78</f>
        <v>691</v>
      </c>
      <c r="N67" s="20">
        <f>'C2D-E4300'!$B78</f>
        <v>934</v>
      </c>
      <c r="O67" s="20">
        <f>'C2D-E4400'!$B78</f>
        <v>1019</v>
      </c>
      <c r="P67" s="20">
        <f>'C2D-E6300'!$B78</f>
        <v>964</v>
      </c>
      <c r="Q67" s="20">
        <f>'C2D-E6320L'!$B78</f>
        <v>897</v>
      </c>
      <c r="R67" s="20">
        <f>'C2D-E6320'!$B78</f>
        <v>972</v>
      </c>
      <c r="S67" s="20">
        <f>'C2D-E6420L'!$B78</f>
        <v>1010</v>
      </c>
      <c r="T67" s="20">
        <f>'C2D-E6420'!$B78</f>
        <v>1065</v>
      </c>
      <c r="U67" s="20">
        <f>'C2X-X6800'!$B78</f>
        <v>1389</v>
      </c>
      <c r="V67" s="20">
        <f>'C2X-QX6700'!$B78</f>
        <v>1036</v>
      </c>
      <c r="W67" s="20">
        <f>'C2X-QX6850'!$B78</f>
        <v>1306</v>
      </c>
      <c r="X67" s="20">
        <f>'C2X-QX9650'!$B78</f>
        <v>1301</v>
      </c>
      <c r="Y67" s="20">
        <f>'C2X-QX9770'!$B78</f>
        <v>1333</v>
      </c>
      <c r="Z67" s="20">
        <f>'A64X2-3800+(939)'!$B78</f>
        <v>782</v>
      </c>
      <c r="AA67" s="20">
        <f>'A64X2-4400+(939)'!$B78</f>
        <v>875</v>
      </c>
      <c r="AB67" s="20">
        <f>'A64X2-4800+(939)'!$B78</f>
        <v>884</v>
      </c>
      <c r="AC67" s="20">
        <f>'A64-FX60(939)'!$B78</f>
        <v>1033</v>
      </c>
      <c r="AD67" s="20">
        <f>'AX2-BE-2350'!$B78</f>
        <v>742</v>
      </c>
      <c r="AE67" s="20">
        <f>'AX2-BE-2350L'!$B78</f>
        <v>738</v>
      </c>
      <c r="AF67" s="20">
        <f>'A64X2-4400+'!$B78</f>
        <v>835</v>
      </c>
      <c r="AG67" s="20">
        <f>'A64X2-4400+(EE)'!$B78</f>
        <v>822</v>
      </c>
      <c r="AH67" s="20">
        <f>'A64X2-4600+(EE)'!$B78</f>
        <v>917</v>
      </c>
      <c r="AI67" s="20">
        <f>'A64X2-4800+(EE)'!$B78</f>
        <v>850</v>
      </c>
      <c r="AJ67" s="20">
        <f>'A64X2-5000+'!$B78</f>
        <v>930</v>
      </c>
      <c r="AK67" s="20">
        <f>'A64X2-6000+'!$B78</f>
        <v>1246</v>
      </c>
    </row>
    <row r="68" spans="1:37" ht="12.75">
      <c r="A68" s="1" t="s">
        <v>47</v>
      </c>
      <c r="B68" s="20">
        <f>'P4-521'!$B79</f>
        <v>36</v>
      </c>
      <c r="C68" s="20">
        <f>'P4-531'!$B79</f>
        <v>39</v>
      </c>
      <c r="D68" s="20">
        <f>'P4-651'!$B79</f>
        <v>41</v>
      </c>
      <c r="E68" s="20">
        <f>'P-D805'!$B79</f>
        <v>41</v>
      </c>
      <c r="F68" s="20">
        <f>'P-D915'!$B79</f>
        <v>44</v>
      </c>
      <c r="G68" s="20">
        <f>'P-D930'!$B79</f>
        <v>45</v>
      </c>
      <c r="H68" s="20">
        <f>'P-D940'!$B79</f>
        <v>47</v>
      </c>
      <c r="I68" s="20">
        <f>'Celeron-420'!$B79</f>
        <v>37</v>
      </c>
      <c r="J68" s="20">
        <f>'Celeron-430'!$B79</f>
        <v>49</v>
      </c>
      <c r="K68" s="20">
        <f>'Celeron-440'!$B79</f>
        <v>53</v>
      </c>
      <c r="L68" s="20">
        <f>'P-E2140'!$B79</f>
        <v>62</v>
      </c>
      <c r="M68" s="20">
        <f>'P-E2160'!$B79</f>
        <v>56</v>
      </c>
      <c r="N68" s="20">
        <f>'C2D-E4300'!$B79</f>
        <v>73</v>
      </c>
      <c r="O68" s="20">
        <f>'C2D-E4400'!$B79</f>
        <v>79</v>
      </c>
      <c r="P68" s="20">
        <f>'C2D-E6300'!$B79</f>
        <v>75</v>
      </c>
      <c r="Q68" s="20">
        <f>'C2D-E6320L'!$B79</f>
        <v>68</v>
      </c>
      <c r="R68" s="20">
        <f>'C2D-E6320'!$B79</f>
        <v>75</v>
      </c>
      <c r="S68" s="20">
        <f>'C2D-E6420L'!$B79</f>
        <v>77</v>
      </c>
      <c r="T68" s="20">
        <f>'C2D-E6420'!$B79</f>
        <v>81</v>
      </c>
      <c r="U68" s="20">
        <f>'C2X-X6800'!$B79</f>
        <v>106</v>
      </c>
      <c r="V68" s="20">
        <f>'C2X-QX6700'!$B79</f>
        <v>81</v>
      </c>
      <c r="W68" s="20">
        <f>'C2X-QX6850'!$B79</f>
        <v>103</v>
      </c>
      <c r="X68" s="20">
        <f>'C2X-QX9650'!$B79</f>
        <v>101</v>
      </c>
      <c r="Y68" s="20">
        <f>'C2X-QX9770'!$B79</f>
        <v>103</v>
      </c>
      <c r="Z68" s="20">
        <f>'A64X2-3800+(939)'!$B79</f>
        <v>63</v>
      </c>
      <c r="AA68" s="20">
        <f>'A64X2-4400+(939)'!$B79</f>
        <v>69</v>
      </c>
      <c r="AB68" s="20">
        <f>'A64X2-4800+(939)'!$B79</f>
        <v>71</v>
      </c>
      <c r="AC68" s="20">
        <f>'A64-FX60(939)'!$B79</f>
        <v>80</v>
      </c>
      <c r="AD68" s="20">
        <f>'AX2-BE-2350'!$B79</f>
        <v>60</v>
      </c>
      <c r="AE68" s="20">
        <f>'AX2-BE-2350L'!$B79</f>
        <v>59</v>
      </c>
      <c r="AF68" s="20">
        <f>'A64X2-4400+'!$B79</f>
        <v>65</v>
      </c>
      <c r="AG68" s="20">
        <f>'A64X2-4400+(EE)'!$B79</f>
        <v>67</v>
      </c>
      <c r="AH68" s="20">
        <f>'A64X2-4600+(EE)'!$B79</f>
        <v>75</v>
      </c>
      <c r="AI68" s="20">
        <f>'A64X2-4800+(EE)'!$B79</f>
        <v>70</v>
      </c>
      <c r="AJ68" s="20">
        <f>'A64X2-5000+'!$B79</f>
        <v>76</v>
      </c>
      <c r="AK68" s="20">
        <f>'A64X2-6000+'!$B79</f>
        <v>99</v>
      </c>
    </row>
    <row r="69" spans="1:37" ht="12.75">
      <c r="A69" s="1" t="s">
        <v>16</v>
      </c>
      <c r="B69" s="20">
        <f>'P4-521'!$B80</f>
        <v>68</v>
      </c>
      <c r="C69" s="20">
        <f>'P4-531'!$B80</f>
        <v>74</v>
      </c>
      <c r="D69" s="20">
        <f>'P4-651'!$B80</f>
        <v>81</v>
      </c>
      <c r="E69" s="20">
        <f>'P-D805'!$B80</f>
        <v>82</v>
      </c>
      <c r="F69" s="20">
        <f>'P-D915'!$B80</f>
        <v>91</v>
      </c>
      <c r="G69" s="20">
        <f>'P-D930'!$B80</f>
        <v>96</v>
      </c>
      <c r="H69" s="20">
        <f>'P-D940'!$B80</f>
        <v>100</v>
      </c>
      <c r="I69" s="20">
        <f>'Celeron-420'!$B80</f>
        <v>77</v>
      </c>
      <c r="J69" s="20">
        <f>'Celeron-430'!$B80</f>
        <v>78</v>
      </c>
      <c r="K69" s="20">
        <f>'Celeron-440'!$B80</f>
        <v>83</v>
      </c>
      <c r="L69" s="20">
        <f>'P-E2140'!$B80</f>
        <v>106</v>
      </c>
      <c r="M69" s="20">
        <f>'P-E2160'!$B80</f>
        <v>109</v>
      </c>
      <c r="N69" s="20">
        <f>'C2D-E4300'!$B80</f>
        <v>147</v>
      </c>
      <c r="O69" s="20">
        <f>'C2D-E4400'!$B80</f>
        <v>159</v>
      </c>
      <c r="P69" s="20">
        <f>'C2D-E6300'!$B80</f>
        <v>152</v>
      </c>
      <c r="Q69" s="20">
        <f>'C2D-E6320L'!$B80</f>
        <v>145</v>
      </c>
      <c r="R69" s="20">
        <f>'C2D-E6320'!$B80</f>
        <v>154</v>
      </c>
      <c r="S69" s="20">
        <f>'C2D-E6420L'!$B80</f>
        <v>164</v>
      </c>
      <c r="T69" s="20">
        <f>'C2D-E6420'!$B80</f>
        <v>170</v>
      </c>
      <c r="U69" s="20">
        <f>'C2X-X6800'!$B80</f>
        <v>224</v>
      </c>
      <c r="V69" s="20">
        <f>'C2X-QX6700'!$B80</f>
        <v>182</v>
      </c>
      <c r="W69" s="20">
        <f>'C2X-QX6850'!$B80</f>
        <v>222</v>
      </c>
      <c r="X69" s="20">
        <f>'C2X-QX9650'!$B80</f>
        <v>224</v>
      </c>
      <c r="Y69" s="20">
        <f>'C2X-QX9770'!$B80</f>
        <v>230</v>
      </c>
      <c r="Z69" s="20">
        <f>'A64X2-3800+(939)'!$B80</f>
        <v>126</v>
      </c>
      <c r="AA69" s="20">
        <f>'A64X2-4400+(939)'!$B80</f>
        <v>142</v>
      </c>
      <c r="AB69" s="20">
        <f>'A64X2-4800+(939)'!$B80</f>
        <v>147</v>
      </c>
      <c r="AC69" s="20">
        <f>'A64-FX60(939)'!$B80</f>
        <v>170</v>
      </c>
      <c r="AD69" s="20">
        <f>'AX2-BE-2350'!$B80</f>
        <v>119</v>
      </c>
      <c r="AE69" s="20">
        <f>'AX2-BE-2350L'!$B80</f>
        <v>117</v>
      </c>
      <c r="AF69" s="20">
        <f>'A64X2-4400+'!$B80</f>
        <v>136</v>
      </c>
      <c r="AG69" s="20">
        <f>'A64X2-4400+(EE)'!$B80</f>
        <v>132</v>
      </c>
      <c r="AH69" s="20">
        <f>'A64X2-4600+(EE)'!$B80</f>
        <v>147</v>
      </c>
      <c r="AI69" s="20">
        <f>'A64X2-4800+(EE)'!$B80</f>
        <v>136</v>
      </c>
      <c r="AJ69" s="20">
        <f>'A64X2-5000+'!$B80</f>
        <v>148</v>
      </c>
      <c r="AK69" s="20">
        <f>'A64X2-6000+'!$B80</f>
        <v>198</v>
      </c>
    </row>
    <row r="70" spans="1:37" s="24" customFormat="1" ht="12.75">
      <c r="A70" s="1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</row>
    <row r="71" ht="15.75">
      <c r="A71" s="3" t="s">
        <v>49</v>
      </c>
    </row>
    <row r="72" spans="1:37" ht="12.75">
      <c r="A72" s="1" t="s">
        <v>50</v>
      </c>
      <c r="B72" s="25">
        <f>'P4-521'!$B85</f>
        <v>33.94</v>
      </c>
      <c r="C72" s="25">
        <f>'P4-531'!$B85</f>
        <v>36.42</v>
      </c>
      <c r="D72" s="25">
        <f>'P4-651'!$B85</f>
        <v>41.25</v>
      </c>
      <c r="E72" s="25">
        <f>'P-D805'!$B85</f>
        <v>32.23</v>
      </c>
      <c r="F72" s="25">
        <f>'P-D915'!$B85</f>
        <v>33.9</v>
      </c>
      <c r="G72" s="25">
        <f>'P-D930'!$B85</f>
        <v>36.4</v>
      </c>
      <c r="H72" s="25">
        <f>'P-D940'!$B85</f>
        <v>38.8</v>
      </c>
      <c r="I72" s="25">
        <f>'Celeron-420'!$B85</f>
        <v>36.11</v>
      </c>
      <c r="J72" s="25">
        <f>'Celeron-430'!$B85</f>
        <v>40.58</v>
      </c>
      <c r="K72" s="25">
        <f>'Celeron-440'!$B85</f>
        <v>45.23</v>
      </c>
      <c r="L72" s="25">
        <f>'P-E2140'!$B85</f>
        <v>35.83</v>
      </c>
      <c r="M72" s="25">
        <f>'P-E2160'!$B85</f>
        <v>40.61</v>
      </c>
      <c r="N72" s="25">
        <f>'C2D-E4300'!$B85</f>
        <v>40.15</v>
      </c>
      <c r="O72" s="25">
        <f>'C2D-E4400'!$B85</f>
        <v>45.01</v>
      </c>
      <c r="P72" s="25">
        <f>'C2D-E6300'!$B85</f>
        <v>42.22</v>
      </c>
      <c r="Q72" s="25">
        <f>'C2D-E6320L'!$B85</f>
        <v>42.18</v>
      </c>
      <c r="R72" s="25">
        <f>'C2D-E6320'!$B85</f>
        <v>42.2</v>
      </c>
      <c r="S72" s="25">
        <f>'C2D-E6420L'!$B85</f>
        <v>48.03</v>
      </c>
      <c r="T72" s="25">
        <f>'C2D-E6420'!$B85</f>
        <v>48.05</v>
      </c>
      <c r="U72" s="25">
        <f>'C2X-X6800'!$B85</f>
        <v>66.04</v>
      </c>
      <c r="V72" s="25">
        <f>'C2X-QX6700'!$B85</f>
        <v>60.03</v>
      </c>
      <c r="W72" s="25">
        <f>'C2X-QX6850'!$B85</f>
        <v>67.53</v>
      </c>
      <c r="X72" s="25">
        <f>'C2X-QX9650'!$B85</f>
        <v>113.66</v>
      </c>
      <c r="Y72" s="25">
        <f>'C2X-QX9770'!$B85</f>
        <v>120.86</v>
      </c>
      <c r="Z72" s="25">
        <f>'A64X2-3800+(939)'!$B85</f>
        <v>39.57</v>
      </c>
      <c r="AA72" s="25">
        <f>'A64X2-4400+(939)'!$B85</f>
        <v>43.57</v>
      </c>
      <c r="AB72" s="25">
        <f>'A64X2-4800+(939)'!$B85</f>
        <v>47.2</v>
      </c>
      <c r="AC72" s="25">
        <f>'A64-FX60(939)'!$B85</f>
        <v>50.72</v>
      </c>
      <c r="AD72" s="25">
        <f>'AX2-BE-2350'!$B85</f>
        <v>41.16</v>
      </c>
      <c r="AE72" s="25">
        <f>'AX2-BE-2350L'!$B85</f>
        <v>41.05</v>
      </c>
      <c r="AF72" s="25">
        <f>'A64X2-4400+'!$B85</f>
        <v>42.96</v>
      </c>
      <c r="AG72" s="25">
        <f>'A64X2-4400+(EE)'!$B85</f>
        <v>44.93</v>
      </c>
      <c r="AH72" s="25">
        <f>'A64X2-4600+(EE)'!$B85</f>
        <v>47.08</v>
      </c>
      <c r="AI72" s="25">
        <f>'A64X2-4800+(EE)'!$B85</f>
        <v>48.81</v>
      </c>
      <c r="AJ72" s="25">
        <f>'A64X2-5000+'!$B85</f>
        <v>51.06</v>
      </c>
      <c r="AK72" s="25">
        <f>'A64X2-6000+'!$B85</f>
        <v>57.92</v>
      </c>
    </row>
    <row r="73" spans="1:37" ht="12.75">
      <c r="A73" s="1" t="s">
        <v>51</v>
      </c>
      <c r="B73" s="25">
        <f>'P4-521'!$B86</f>
        <v>9.93</v>
      </c>
      <c r="C73" s="25">
        <f>'P4-531'!$B86</f>
        <v>10.69</v>
      </c>
      <c r="D73" s="25">
        <f>'P4-651'!$B86</f>
        <v>12.09</v>
      </c>
      <c r="E73" s="25">
        <f>'P-D805'!$B86</f>
        <v>13.31</v>
      </c>
      <c r="F73" s="25">
        <f>'P-D915'!$B86</f>
        <v>14.12</v>
      </c>
      <c r="G73" s="25">
        <f>'P-D930'!$B86</f>
        <v>15.09</v>
      </c>
      <c r="H73" s="25">
        <f>'P-D940'!$B86</f>
        <v>16.11</v>
      </c>
      <c r="I73" s="25">
        <f>'Celeron-420'!$B86</f>
        <v>7.16</v>
      </c>
      <c r="J73" s="25">
        <f>'Celeron-430'!$B86</f>
        <v>8</v>
      </c>
      <c r="K73" s="25">
        <f>'Celeron-440'!$B86</f>
        <v>8.85</v>
      </c>
      <c r="L73" s="25">
        <f>'P-E2140'!$B86</f>
        <v>13.84</v>
      </c>
      <c r="M73" s="25">
        <f>'P-E2160'!$B86</f>
        <v>15.65</v>
      </c>
      <c r="N73" s="25">
        <f>'C2D-E4300'!$B86</f>
        <v>15.5</v>
      </c>
      <c r="O73" s="25">
        <f>'C2D-E4400'!$B86</f>
        <v>17.19</v>
      </c>
      <c r="P73" s="25">
        <f>'C2D-E6300'!$B86</f>
        <v>16.31</v>
      </c>
      <c r="Q73" s="25">
        <f>'C2D-E6320L'!$B86</f>
        <v>16.35</v>
      </c>
      <c r="R73" s="25">
        <f>'C2D-E6320'!$B86</f>
        <v>16.35</v>
      </c>
      <c r="S73" s="25">
        <f>'C2D-E6420L'!$B86</f>
        <v>18.57</v>
      </c>
      <c r="T73" s="25">
        <f>'C2D-E6420'!$B86</f>
        <v>18.54</v>
      </c>
      <c r="U73" s="25">
        <f>'C2X-X6800'!$B86</f>
        <v>24.9</v>
      </c>
      <c r="V73" s="25">
        <f>'C2X-QX6700'!$B86</f>
        <v>44.5</v>
      </c>
      <c r="W73" s="25">
        <f>'C2X-QX6850'!$B86</f>
        <v>49.38</v>
      </c>
      <c r="X73" s="25">
        <f>'C2X-QX9650'!$B86</f>
        <v>56.05</v>
      </c>
      <c r="Y73" s="25">
        <f>'C2X-QX9770'!$B86</f>
        <v>60.61</v>
      </c>
      <c r="Z73" s="25">
        <f>'A64X2-3800+(939)'!$B86</f>
        <v>17.43</v>
      </c>
      <c r="AA73" s="25">
        <f>'A64X2-4400+(939)'!$B86</f>
        <v>19.14</v>
      </c>
      <c r="AB73" s="25">
        <f>'A64X2-4800+(939)'!$B86</f>
        <v>20.92</v>
      </c>
      <c r="AC73" s="25">
        <f>'A64-FX60(939)'!$B86</f>
        <v>22.25</v>
      </c>
      <c r="AD73" s="25">
        <f>'AX2-BE-2350'!$B86</f>
        <v>17.99</v>
      </c>
      <c r="AE73" s="25">
        <f>'AX2-BE-2350L'!$B86</f>
        <v>17.9</v>
      </c>
      <c r="AF73" s="25">
        <f>'A64X2-4400+'!$B86</f>
        <v>18.83</v>
      </c>
      <c r="AG73" s="25">
        <f>'A64X2-4400+(EE)'!$B86</f>
        <v>19.74</v>
      </c>
      <c r="AH73" s="25">
        <f>'A64X2-4600+(EE)'!$B86</f>
        <v>20.78</v>
      </c>
      <c r="AI73" s="25">
        <f>'A64X2-4800+(EE)'!$B86</f>
        <v>21.31</v>
      </c>
      <c r="AJ73" s="25">
        <f>'A64X2-5000+'!$B86</f>
        <v>22.38</v>
      </c>
      <c r="AK73" s="25">
        <f>'A64X2-6000+'!$B86</f>
        <v>25.83</v>
      </c>
    </row>
    <row r="74" spans="1:37" ht="12.75">
      <c r="A74" s="1" t="s">
        <v>16</v>
      </c>
      <c r="B74" s="25">
        <f>'P4-521'!$B87</f>
        <v>7.35</v>
      </c>
      <c r="C74" s="25">
        <f>'P4-531'!$B87</f>
        <v>7.9</v>
      </c>
      <c r="D74" s="25">
        <f>'P4-651'!$B87</f>
        <v>8.94</v>
      </c>
      <c r="E74" s="25">
        <f>'P-D805'!$B87</f>
        <v>8.89</v>
      </c>
      <c r="F74" s="25">
        <f>'P-D915'!$B87</f>
        <v>9.41</v>
      </c>
      <c r="G74" s="25">
        <f>'P-D930'!$B87</f>
        <v>10.07</v>
      </c>
      <c r="H74" s="25">
        <f>'P-D940'!$B87</f>
        <v>10.74</v>
      </c>
      <c r="I74" s="25">
        <f>'Celeron-420'!$B87</f>
        <v>5.8</v>
      </c>
      <c r="J74" s="25">
        <f>'Celeron-430'!$B87</f>
        <v>6.49</v>
      </c>
      <c r="K74" s="25">
        <f>'Celeron-440'!$B87</f>
        <v>7.19</v>
      </c>
      <c r="L74" s="25">
        <f>'P-E2140'!$B87</f>
        <v>9.51</v>
      </c>
      <c r="M74" s="25">
        <f>'P-E2160'!$B87</f>
        <v>10.76</v>
      </c>
      <c r="N74" s="25">
        <f>'C2D-E4300'!$B87</f>
        <v>10.66</v>
      </c>
      <c r="O74" s="25">
        <f>'C2D-E4400'!$B87</f>
        <v>11.85</v>
      </c>
      <c r="P74" s="25">
        <f>'C2D-E6300'!$B87</f>
        <v>11.21</v>
      </c>
      <c r="Q74" s="25">
        <f>'C2D-E6320L'!$B87</f>
        <v>11.22</v>
      </c>
      <c r="R74" s="25">
        <f>'C2D-E6320'!$B87</f>
        <v>11.21</v>
      </c>
      <c r="S74" s="25">
        <f>'C2D-E6420L'!$B87</f>
        <v>12.76</v>
      </c>
      <c r="T74" s="25">
        <f>'C2D-E6420'!$B87</f>
        <v>12.77</v>
      </c>
      <c r="U74" s="25">
        <f>'C2X-X6800'!$B87</f>
        <v>17.24</v>
      </c>
      <c r="V74" s="25">
        <f>'C2X-QX6700'!$B87</f>
        <v>23.72</v>
      </c>
      <c r="W74" s="25">
        <f>'C2X-QX6850'!$B87</f>
        <v>26.5</v>
      </c>
      <c r="X74" s="25">
        <f>'C2X-QX9650'!$B87</f>
        <v>34.68</v>
      </c>
      <c r="Y74" s="25">
        <f>'C2X-QX9770'!$B87</f>
        <v>37.28</v>
      </c>
      <c r="Z74" s="25">
        <f>'A64X2-3800+(939)'!$B87</f>
        <v>11.46</v>
      </c>
      <c r="AA74" s="25">
        <f>'A64X2-4400+(939)'!$B87</f>
        <v>12.6</v>
      </c>
      <c r="AB74" s="25">
        <f>'A64X2-4800+(939)'!$B87</f>
        <v>13.71</v>
      </c>
      <c r="AC74" s="25">
        <f>'A64-FX60(939)'!$B87</f>
        <v>14.65</v>
      </c>
      <c r="AD74" s="25">
        <f>'AX2-BE-2350'!$B87</f>
        <v>11.86</v>
      </c>
      <c r="AE74" s="25">
        <f>'AX2-BE-2350L'!$B87</f>
        <v>11.81</v>
      </c>
      <c r="AF74" s="25">
        <f>'A64X2-4400+'!$B87</f>
        <v>12.42</v>
      </c>
      <c r="AG74" s="25">
        <f>'A64X2-4400+(EE)'!$B87</f>
        <v>12.99</v>
      </c>
      <c r="AH74" s="25">
        <f>'A64X2-4600+(EE)'!$B87</f>
        <v>13.65</v>
      </c>
      <c r="AI74" s="25">
        <f>'A64X2-4800+(EE)'!$B87</f>
        <v>14.04</v>
      </c>
      <c r="AJ74" s="25">
        <f>'A64X2-5000+'!$B87</f>
        <v>14.73</v>
      </c>
      <c r="AK74" s="25">
        <f>'A64X2-6000+'!$B87</f>
        <v>16.88</v>
      </c>
    </row>
    <row r="75" spans="1:37" s="24" customFormat="1" ht="12.75">
      <c r="A75" s="1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</row>
    <row r="76" spans="1:37" ht="15.75">
      <c r="A76" s="3" t="s">
        <v>53</v>
      </c>
      <c r="B76" s="26">
        <f>'P4-521'!$B91</f>
        <v>0.001875</v>
      </c>
      <c r="C76" s="26">
        <f>'P4-531'!$B91</f>
        <v>0.00168981481481481</v>
      </c>
      <c r="D76" s="26">
        <f>'P4-651'!$B91</f>
        <v>0.0015625</v>
      </c>
      <c r="E76" s="26">
        <f>'P-D805'!$B91</f>
        <v>0.00186342592592593</v>
      </c>
      <c r="F76" s="26">
        <f>'P-D915'!$B91</f>
        <v>0.00150462962962963</v>
      </c>
      <c r="G76" s="26">
        <f>'P-D930'!$B91</f>
        <v>0.00146990740740741</v>
      </c>
      <c r="H76" s="26">
        <f>'P-D940'!$B91</f>
        <v>0.00140046296296296</v>
      </c>
      <c r="I76" s="26">
        <f>'Celeron-420'!$B91</f>
        <v>0.00195601851851852</v>
      </c>
      <c r="J76" s="26">
        <f>'Celeron-430'!$B91</f>
        <v>0.0018287037037037</v>
      </c>
      <c r="K76" s="26">
        <f>'Celeron-440'!$B91</f>
        <v>0.00172453703703704</v>
      </c>
      <c r="L76" s="26">
        <f>'P-E2140'!$B91</f>
        <v>0.00146990740740741</v>
      </c>
      <c r="M76" s="26">
        <f>'P-E2160'!$B91</f>
        <v>0.00135416666666667</v>
      </c>
      <c r="N76" s="26">
        <f>'C2D-E4300'!$B91</f>
        <v>0.00130787037037037</v>
      </c>
      <c r="O76" s="26">
        <f>'C2D-E4400'!$B91</f>
        <v>0.00121527777777778</v>
      </c>
      <c r="P76" s="26">
        <f>'C2D-E6300'!$B91</f>
        <v>0.00130787037037037</v>
      </c>
      <c r="Q76" s="26">
        <f>'C2D-E6320L'!$B91</f>
        <v>0.00125</v>
      </c>
      <c r="R76" s="26">
        <f>'C2D-E6320'!$B91</f>
        <v>0.00119212962962963</v>
      </c>
      <c r="S76" s="26">
        <f>'C2D-E6420L'!$B91</f>
        <v>0.00107638888888889</v>
      </c>
      <c r="T76" s="26">
        <f>'C2D-E6420'!$B91</f>
        <v>0.00108796296296296</v>
      </c>
      <c r="U76" s="26">
        <f>'C2X-X6800'!$B91</f>
        <v>0.000925925925925926</v>
      </c>
      <c r="V76" s="26">
        <f>'C2X-QX6700'!$B91</f>
        <v>0.000902777777777778</v>
      </c>
      <c r="W76" s="26">
        <f>'C2X-QX6850'!$B91</f>
        <v>0.00087962962962963</v>
      </c>
      <c r="X76" s="26">
        <f>'C2X-QX9650'!$B91</f>
        <v>0.000787037037037037</v>
      </c>
      <c r="Y76" s="26">
        <f>'C2X-QX9770'!$B91</f>
        <v>0.000729166666666667</v>
      </c>
      <c r="Z76" s="26">
        <f>'A64X2-3800+(939)'!$B91</f>
        <v>0.00137731481481481</v>
      </c>
      <c r="AA76" s="26">
        <f>'A64X2-4400+(939)'!$B91</f>
        <v>0.00126157407407407</v>
      </c>
      <c r="AB76" s="26">
        <f>'A64X2-4800+(939)'!$B91</f>
        <v>0.00119212962962963</v>
      </c>
      <c r="AC76" s="26">
        <f>'A64-FX60(939)'!$B91</f>
        <v>0.00114583333333333</v>
      </c>
      <c r="AD76" s="26">
        <f>'AX2-BE-2350'!$B91</f>
        <v>0.00141203703703704</v>
      </c>
      <c r="AE76" s="26">
        <f>'AX2-BE-2350L'!$B91</f>
        <v>0.00149305555555556</v>
      </c>
      <c r="AF76" s="26">
        <f>'A64X2-4400+'!$B91</f>
        <v>0.00128472222222222</v>
      </c>
      <c r="AG76" s="26">
        <f>'A64X2-4400+(EE)'!$B91</f>
        <v>0.00133101851851852</v>
      </c>
      <c r="AH76" s="26">
        <f>'A64X2-4600+(EE)'!$B91</f>
        <v>0.00123842592592593</v>
      </c>
      <c r="AI76" s="26">
        <f>'A64X2-4800+(EE)'!$B91</f>
        <v>0.0012962962962963</v>
      </c>
      <c r="AJ76" s="26">
        <f>'A64X2-5000+'!$B91</f>
        <v>0.00119212962962963</v>
      </c>
      <c r="AK76" s="26">
        <f>'A64X2-6000+'!$B91</f>
        <v>0.00104166666666667</v>
      </c>
    </row>
    <row r="77" spans="1:37" ht="15.75">
      <c r="A77" s="3" t="s">
        <v>55</v>
      </c>
      <c r="B77" s="26">
        <f>'P4-521'!$B92</f>
        <v>0.00372685185185185</v>
      </c>
      <c r="C77" s="26">
        <f>'P4-531'!$B92</f>
        <v>0.00375</v>
      </c>
      <c r="D77" s="26">
        <f>'P4-651'!$B92</f>
        <v>0.00311342592592593</v>
      </c>
      <c r="E77" s="26">
        <f>'P-D805'!$B92</f>
        <v>0.00394675925925926</v>
      </c>
      <c r="F77" s="26">
        <f>'P-D915'!$B92</f>
        <v>0.00258101851851852</v>
      </c>
      <c r="G77" s="26">
        <f>'P-D930'!$B92</f>
        <v>0.00247685185185185</v>
      </c>
      <c r="H77" s="26">
        <f>'P-D940'!$B92</f>
        <v>0.00239583333333333</v>
      </c>
      <c r="I77" s="26">
        <f>'Celeron-420'!$B92</f>
        <v>0.00423611111111111</v>
      </c>
      <c r="J77" s="26">
        <f>'Celeron-430'!$B92</f>
        <v>0.00394675925925926</v>
      </c>
      <c r="K77" s="26">
        <f>'Celeron-440'!$B92</f>
        <v>0.00371527777777778</v>
      </c>
      <c r="L77" s="26">
        <f>'P-E2140'!$B92</f>
        <v>0.00299768518518518</v>
      </c>
      <c r="M77" s="26">
        <f>'P-E2160'!$B92</f>
        <v>0.00229166666666667</v>
      </c>
      <c r="N77" s="26">
        <f>'C2D-E4300'!$B92</f>
        <v>0.00265046296296296</v>
      </c>
      <c r="O77" s="26">
        <f>'C2D-E4400'!$B92</f>
        <v>0.0025</v>
      </c>
      <c r="P77" s="26">
        <f>'C2D-E6300'!$B92</f>
        <v>0.00210648148148148</v>
      </c>
      <c r="Q77" s="26">
        <f>'C2D-E6320L'!$B92</f>
        <v>0.00237268518518519</v>
      </c>
      <c r="R77" s="26">
        <f>'C2D-E6320'!$B92</f>
        <v>0.00225694444444444</v>
      </c>
      <c r="S77" s="26">
        <f>'C2D-E6420L'!$B92</f>
        <v>0.00221064814814815</v>
      </c>
      <c r="T77" s="26">
        <f>'C2D-E6420'!$B92</f>
        <v>0.00211805555555556</v>
      </c>
      <c r="U77" s="26">
        <f>'C2X-X6800'!$B92</f>
        <v>0.00184027777777778</v>
      </c>
      <c r="V77" s="26">
        <f>'C2X-QX6700'!$B92</f>
        <v>0.00197916666666667</v>
      </c>
      <c r="W77" s="26">
        <f>'C2X-QX6850'!$B92</f>
        <v>0.00165509259259259</v>
      </c>
      <c r="X77" s="26">
        <f>'C2X-QX9650'!$B92</f>
        <v>0.00167824074074074</v>
      </c>
      <c r="Y77" s="26">
        <f>'C2X-QX9770'!$B92</f>
        <v>0.00155092592592593</v>
      </c>
      <c r="Z77" s="26">
        <f>'A64X2-3800+(939)'!$B92</f>
        <v>0.00260416666666667</v>
      </c>
      <c r="AA77" s="26">
        <f>'A64X2-4400+(939)'!$B92</f>
        <v>0.00246527777777778</v>
      </c>
      <c r="AB77" s="26">
        <f>'A64X2-4800+(939)'!$B92</f>
        <v>0.0022337962962963</v>
      </c>
      <c r="AC77" s="26">
        <f>'A64-FX60(939)'!$B92</f>
        <v>0.00229166666666667</v>
      </c>
      <c r="AD77" s="26">
        <f>'AX2-BE-2350'!$B92</f>
        <v>0.00236111111111111</v>
      </c>
      <c r="AE77" s="26">
        <f>'AX2-BE-2350L'!$B92</f>
        <v>0.00300925925925926</v>
      </c>
      <c r="AF77" s="26">
        <f>'A64X2-4400+'!$B92</f>
        <v>0.00240740740740741</v>
      </c>
      <c r="AG77" s="26">
        <f>'A64X2-4400+(EE)'!$B92</f>
        <v>0.0025462962962963</v>
      </c>
      <c r="AH77" s="26">
        <f>'A64X2-4600+(EE)'!$B92</f>
        <v>0.00237268518518519</v>
      </c>
      <c r="AI77" s="26">
        <f>'A64X2-4800+(EE)'!$B92</f>
        <v>0.00251157407407407</v>
      </c>
      <c r="AJ77" s="26">
        <f>'A64X2-5000+'!$B92</f>
        <v>0.00229166666666667</v>
      </c>
      <c r="AK77" s="26">
        <f>'A64X2-6000+'!$B92</f>
        <v>0.00195601851851852</v>
      </c>
    </row>
    <row r="78" spans="1:37" s="24" customFormat="1" ht="12.75">
      <c r="A78" s="1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</row>
    <row r="79" spans="1:37" ht="15.75">
      <c r="A79" s="3" t="s">
        <v>57</v>
      </c>
      <c r="B79" s="26">
        <f>'P4-521'!$B96</f>
        <v>0.00881944444444444</v>
      </c>
      <c r="C79" s="26">
        <f>'P4-531'!$B96</f>
        <v>0.00821759259259259</v>
      </c>
      <c r="D79" s="26">
        <f>'P4-651'!$B96</f>
        <v>0.00729166666666667</v>
      </c>
      <c r="E79" s="26">
        <f>'P-D805'!$B96</f>
        <v>0.00925925925925926</v>
      </c>
      <c r="F79" s="26">
        <f>'P-D915'!$B96</f>
        <v>0.00868055555555556</v>
      </c>
      <c r="G79" s="26">
        <f>'P-D930'!$B96</f>
        <v>0.0080787037037037</v>
      </c>
      <c r="H79" s="26">
        <f>'P-D940'!$B96</f>
        <v>0.00761574074074074</v>
      </c>
      <c r="I79" s="26">
        <f>'Celeron-420'!$B96</f>
        <v>0.00866898148148148</v>
      </c>
      <c r="J79" s="26">
        <f>'Celeron-430'!$B96</f>
        <v>0.00773148148148148</v>
      </c>
      <c r="K79" s="26">
        <f>'Celeron-440'!$B96</f>
        <v>0.00701388888888889</v>
      </c>
      <c r="L79" s="26">
        <f>'P-E2140'!$B96</f>
        <v>0.00850694444444444</v>
      </c>
      <c r="M79" s="26">
        <f>'P-E2160'!$B96</f>
        <v>0.0075462962962963</v>
      </c>
      <c r="N79" s="26">
        <f>'C2D-E4300'!$B96</f>
        <v>0.00746527777777778</v>
      </c>
      <c r="O79" s="26">
        <f>'C2D-E4400'!$B96</f>
        <v>0.00677083333333333</v>
      </c>
      <c r="P79" s="26">
        <f>'C2D-E6300'!$B96</f>
        <v>0.00721064814814815</v>
      </c>
      <c r="Q79" s="26">
        <f>'C2D-E6320L'!$B96</f>
        <v>0.0071412037037037</v>
      </c>
      <c r="R79" s="26">
        <f>'C2D-E6320'!$B96</f>
        <v>0.00712962962962963</v>
      </c>
      <c r="S79" s="26">
        <f>'C2D-E6420L'!$B96</f>
        <v>0.00625</v>
      </c>
      <c r="T79" s="26">
        <f>'C2D-E6420'!$B96</f>
        <v>0.00623842592592593</v>
      </c>
      <c r="U79" s="26">
        <f>'C2X-X6800'!$B96</f>
        <v>0.00457175925925926</v>
      </c>
      <c r="V79" s="26">
        <f>'C2X-QX6700'!$B96</f>
        <v>0.00505787037037037</v>
      </c>
      <c r="W79" s="26">
        <f>'C2X-QX6850'!$B96</f>
        <v>0.00446759259259259</v>
      </c>
      <c r="X79" s="26">
        <f>'C2X-QX9650'!$B96</f>
        <v>0.0044212962962963</v>
      </c>
      <c r="Y79" s="26">
        <f>'C2X-QX9770'!$B96</f>
        <v>0.00416666666666667</v>
      </c>
      <c r="Z79" s="26">
        <f>'A64X2-3800+(939)'!$B96</f>
        <v>0.00987268518518519</v>
      </c>
      <c r="AA79" s="26">
        <f>'A64X2-4400+(939)'!$B96</f>
        <v>0.00890046296296296</v>
      </c>
      <c r="AB79" s="26">
        <f>'A64X2-4800+(939)'!$B96</f>
        <v>0.00821759259259259</v>
      </c>
      <c r="AC79" s="26">
        <f>'A64-FX60(939)'!$B96</f>
        <v>0.00768518518518518</v>
      </c>
      <c r="AD79" s="26">
        <f>'AX2-BE-2350'!$B96</f>
        <v>0.00935185185185185</v>
      </c>
      <c r="AE79" s="26">
        <f>'AX2-BE-2350L'!$B96</f>
        <v>0.00961805555555556</v>
      </c>
      <c r="AF79" s="26">
        <f>'A64X2-4400+'!$B96</f>
        <v>0.00893518518518519</v>
      </c>
      <c r="AG79" s="26">
        <f>'A64X2-4400+(EE)'!$B96</f>
        <v>0.00881944444444444</v>
      </c>
      <c r="AH79" s="26">
        <f>'A64X2-4600+(EE)'!$B96</f>
        <v>0.00829861111111111</v>
      </c>
      <c r="AI79" s="26">
        <f>'A64X2-4800+(EE)'!$B96</f>
        <v>0.00818287037037037</v>
      </c>
      <c r="AJ79" s="26">
        <f>'A64X2-5000+'!$B96</f>
        <v>0.00770833333333333</v>
      </c>
      <c r="AK79" s="26">
        <f>'A64X2-6000+'!$B96</f>
        <v>0.00665509259259259</v>
      </c>
    </row>
    <row r="80" spans="1:37" s="24" customFormat="1" ht="12.75">
      <c r="A80" s="1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</row>
    <row r="81" spans="1:37" ht="15.75">
      <c r="A81" s="3" t="s">
        <v>60</v>
      </c>
      <c r="B81" s="26">
        <f>'P4-521'!$B100</f>
        <v>0.00453703703703704</v>
      </c>
      <c r="C81" s="26">
        <f>'P4-531'!$B100</f>
        <v>0.00423611111111111</v>
      </c>
      <c r="D81" s="26">
        <f>'P4-651'!$B100</f>
        <v>0.00373842592592593</v>
      </c>
      <c r="E81" s="26">
        <f>'P-D805'!$B100</f>
        <v>0.00472222222222222</v>
      </c>
      <c r="F81" s="26">
        <f>'P-D915'!$B100</f>
        <v>0.00450231481481481</v>
      </c>
      <c r="G81" s="26">
        <f>'P-D930'!$B100</f>
        <v>0.00420138888888889</v>
      </c>
      <c r="H81" s="26">
        <f>'P-D940'!$B100</f>
        <v>0.00394675925925926</v>
      </c>
      <c r="I81" s="26">
        <f>'Celeron-420'!$B100</f>
        <v>0.00414351851851852</v>
      </c>
      <c r="J81" s="26">
        <f>'Celeron-430'!$B100</f>
        <v>0.00356481481481482</v>
      </c>
      <c r="K81" s="26">
        <f>'Celeron-440'!$B100</f>
        <v>0.00320601851851852</v>
      </c>
      <c r="L81" s="26">
        <f>'P-E2140'!$B100</f>
        <v>0.00395833333333333</v>
      </c>
      <c r="M81" s="26">
        <f>'P-E2160'!$B100</f>
        <v>0.00353009259259259</v>
      </c>
      <c r="N81" s="26">
        <f>'C2D-E4300'!$B100</f>
        <v>0.00363425925925926</v>
      </c>
      <c r="O81" s="26">
        <f>'C2D-E4400'!$B100</f>
        <v>0.00328703703703704</v>
      </c>
      <c r="P81" s="26">
        <f>'C2D-E6300'!$B100</f>
        <v>0.00350694444444444</v>
      </c>
      <c r="Q81" s="26">
        <f>'C2D-E6320L'!$B100</f>
        <v>0.00355324074074074</v>
      </c>
      <c r="R81" s="26">
        <f>'C2D-E6320'!$B100</f>
        <v>0.00340277777777778</v>
      </c>
      <c r="S81" s="26">
        <f>'C2D-E6420L'!$B100</f>
        <v>0.00297453703703704</v>
      </c>
      <c r="T81" s="26">
        <f>'C2D-E6420'!$B100</f>
        <v>0.00310185185185185</v>
      </c>
      <c r="U81" s="26">
        <f>'C2X-X6800'!$B100</f>
        <v>0.00216435185185185</v>
      </c>
      <c r="V81" s="26">
        <f>'C2X-QX6700'!$B100</f>
        <v>0.00238425925925926</v>
      </c>
      <c r="W81" s="26">
        <f>'C2X-QX6850'!$B100</f>
        <v>0.00211805555555556</v>
      </c>
      <c r="X81" s="26">
        <f>'C2X-QX9650'!$B100</f>
        <v>0.00217592592592593</v>
      </c>
      <c r="Y81" s="26">
        <f>'C2X-QX9770'!$B100</f>
        <v>0.00204861111111111</v>
      </c>
      <c r="Z81" s="26">
        <f>'A64X2-3800+(939)'!$B100</f>
        <v>0.00394675925925926</v>
      </c>
      <c r="AA81" s="26">
        <f>'A64X2-4400+(939)'!$B100</f>
        <v>0.0037962962962963</v>
      </c>
      <c r="AB81" s="26">
        <f>'A64X2-4800+(939)'!$B100</f>
        <v>0.00331018518518519</v>
      </c>
      <c r="AC81" s="26">
        <f>'A64-FX60(939)'!$B100</f>
        <v>0.00306712962962963</v>
      </c>
      <c r="AD81" s="26">
        <f>'AX2-BE-2350'!$B100</f>
        <v>0.00381944444444444</v>
      </c>
      <c r="AE81" s="26">
        <f>'AX2-BE-2350L'!$B100</f>
        <v>0.00380787037037037</v>
      </c>
      <c r="AF81" s="26">
        <f>'A64X2-4400+'!$B100</f>
        <v>0.00377314814814815</v>
      </c>
      <c r="AG81" s="26">
        <f>'A64X2-4400+(EE)'!$B100</f>
        <v>0.00347222222222222</v>
      </c>
      <c r="AH81" s="26">
        <f>'A64X2-4600+(EE)'!$B100</f>
        <v>0.00331018518518519</v>
      </c>
      <c r="AI81" s="26">
        <f>'A64X2-4800+(EE)'!$B100</f>
        <v>0.00333333333333333</v>
      </c>
      <c r="AJ81" s="26">
        <f>'A64X2-5000+'!$B100</f>
        <v>0.00320601851851852</v>
      </c>
      <c r="AK81" s="26">
        <f>'A64X2-6000+'!$B100</f>
        <v>0.00274305555555556</v>
      </c>
    </row>
    <row r="82" spans="1:37" ht="15.75">
      <c r="A82" s="3" t="s">
        <v>61</v>
      </c>
      <c r="B82" s="26">
        <f>'P4-521'!$B101</f>
        <v>0.00800925925925926</v>
      </c>
      <c r="C82" s="26">
        <f>'P4-531'!$B101</f>
        <v>0.0074537037037037</v>
      </c>
      <c r="D82" s="26">
        <f>'P4-651'!$B101</f>
        <v>0.00671296296296296</v>
      </c>
      <c r="E82" s="26">
        <f>'P-D805'!$B101</f>
        <v>0.00837962962962963</v>
      </c>
      <c r="F82" s="26">
        <f>'P-D915'!$B101</f>
        <v>0.00814814814814815</v>
      </c>
      <c r="G82" s="26">
        <f>'P-D930'!$B101</f>
        <v>0.00759259259259259</v>
      </c>
      <c r="H82" s="26">
        <f>'P-D940'!$B101</f>
        <v>0.00715277777777778</v>
      </c>
      <c r="I82" s="26">
        <f>'Celeron-420'!$B101</f>
        <v>0.00777777777777778</v>
      </c>
      <c r="J82" s="26">
        <f>'Celeron-430'!$B101</f>
        <v>0.00690972222222222</v>
      </c>
      <c r="K82" s="26">
        <f>'Celeron-440'!$B101</f>
        <v>0.00621527777777778</v>
      </c>
      <c r="L82" s="26">
        <f>'P-E2140'!$B101</f>
        <v>0.00780092592592593</v>
      </c>
      <c r="M82" s="26">
        <f>'P-E2160'!$B101</f>
        <v>0.00695601851851852</v>
      </c>
      <c r="N82" s="26">
        <f>'C2D-E4300'!$B101</f>
        <v>0.00697916666666667</v>
      </c>
      <c r="O82" s="26">
        <f>'C2D-E4400'!$B101</f>
        <v>0.00628472222222222</v>
      </c>
      <c r="P82" s="26">
        <f>'C2D-E6300'!$B101</f>
        <v>0.00671296296296296</v>
      </c>
      <c r="Q82" s="26">
        <f>'C2D-E6320L'!$B101</f>
        <v>0.00672453703703704</v>
      </c>
      <c r="R82" s="26">
        <f>'C2D-E6320'!$B101</f>
        <v>0.00672453703703704</v>
      </c>
      <c r="S82" s="26">
        <f>'C2D-E6420L'!$B101</f>
        <v>0.00586805555555555</v>
      </c>
      <c r="T82" s="26">
        <f>'C2D-E6420'!$B101</f>
        <v>0.00586805555555555</v>
      </c>
      <c r="U82" s="26">
        <f>'C2X-X6800'!$B101</f>
        <v>0.00423611111111111</v>
      </c>
      <c r="V82" s="26">
        <f>'C2X-QX6700'!$B101</f>
        <v>0.00469907407407407</v>
      </c>
      <c r="W82" s="26">
        <f>'C2X-QX6850'!$B101</f>
        <v>0.00415509259259259</v>
      </c>
      <c r="X82" s="26">
        <f>'C2X-QX9650'!$B101</f>
        <v>0.00398148148148148</v>
      </c>
      <c r="Y82" s="26">
        <f>'C2X-QX9770'!$B101</f>
        <v>0.00373842592592593</v>
      </c>
      <c r="Z82" s="26">
        <f>'A64X2-3800+(939)'!$B101</f>
        <v>0.0053125</v>
      </c>
      <c r="AA82" s="26">
        <f>'A64X2-4400+(939)'!$B101</f>
        <v>0.00480324074074074</v>
      </c>
      <c r="AB82" s="26">
        <f>'A64X2-4800+(939)'!$B101</f>
        <v>0.00446759259259259</v>
      </c>
      <c r="AC82" s="26">
        <f>'A64-FX60(939)'!$B101</f>
        <v>0.00412037037037037</v>
      </c>
      <c r="AD82" s="26">
        <f>'AX2-BE-2350'!$B101</f>
        <v>0.00527777777777778</v>
      </c>
      <c r="AE82" s="26">
        <f>'AX2-BE-2350L'!$B101</f>
        <v>0.00520833333333333</v>
      </c>
      <c r="AF82" s="26">
        <f>'A64X2-4400+'!$B101</f>
        <v>0.00503472222222222</v>
      </c>
      <c r="AG82" s="26">
        <f>'A64X2-4400+(EE)'!$B101</f>
        <v>0.00474537037037037</v>
      </c>
      <c r="AH82" s="26">
        <f>'A64X2-4600+(EE)'!$B101</f>
        <v>0.00459490740740741</v>
      </c>
      <c r="AI82" s="26">
        <f>'A64X2-4800+(EE)'!$B101</f>
        <v>0.0044212962962963</v>
      </c>
      <c r="AJ82" s="26">
        <f>'A64X2-5000+'!$B101</f>
        <v>0.00416666666666667</v>
      </c>
      <c r="AK82" s="26">
        <f>'A64X2-6000+'!$B101</f>
        <v>0.00356481481481482</v>
      </c>
    </row>
    <row r="83" spans="1:37" ht="15.75">
      <c r="A83" s="3" t="s">
        <v>62</v>
      </c>
      <c r="B83" s="26">
        <f>'P4-521'!$B102</f>
        <v>0.00181712962962963</v>
      </c>
      <c r="C83" s="26">
        <f>'P4-531'!$B102</f>
        <v>0.00168981481481481</v>
      </c>
      <c r="D83" s="26">
        <f>'P4-651'!$B102</f>
        <v>0.00149305555555556</v>
      </c>
      <c r="E83" s="26">
        <f>'P-D805'!$B102</f>
        <v>0.00189814814814815</v>
      </c>
      <c r="F83" s="26">
        <f>'P-D915'!$B102</f>
        <v>0.00181712962962963</v>
      </c>
      <c r="G83" s="26">
        <f>'P-D930'!$B102</f>
        <v>0.00168981481481481</v>
      </c>
      <c r="H83" s="26">
        <f>'P-D940'!$B102</f>
        <v>0.00158564814814815</v>
      </c>
      <c r="I83" s="26">
        <f>'Celeron-420'!$B102</f>
        <v>0.00146990740740741</v>
      </c>
      <c r="J83" s="26">
        <f>'Celeron-430'!$B102</f>
        <v>0.00131944444444444</v>
      </c>
      <c r="K83" s="26">
        <f>'Celeron-440'!$B102</f>
        <v>0.00119212962962963</v>
      </c>
      <c r="L83" s="26">
        <f>'P-E2140'!$B102</f>
        <v>0.00143518518518519</v>
      </c>
      <c r="M83" s="26">
        <f>'P-E2160'!$B102</f>
        <v>0.00127314814814815</v>
      </c>
      <c r="N83" s="26">
        <f>'C2D-E4300'!$B102</f>
        <v>0.00127314814814815</v>
      </c>
      <c r="O83" s="26">
        <f>'C2D-E4400'!$B102</f>
        <v>0.00114583333333333</v>
      </c>
      <c r="P83" s="26">
        <f>'C2D-E6300'!$B102</f>
        <v>0.00122685185185185</v>
      </c>
      <c r="Q83" s="26">
        <f>'C2D-E6320L'!$B102</f>
        <v>0.00121527777777778</v>
      </c>
      <c r="R83" s="26">
        <f>'C2D-E6320'!$B102</f>
        <v>0.00121527777777778</v>
      </c>
      <c r="S83" s="26">
        <f>'C2D-E6420L'!$B102</f>
        <v>0.00106481481481481</v>
      </c>
      <c r="T83" s="26">
        <f>'C2D-E6420'!$B102</f>
        <v>0.00106481481481481</v>
      </c>
      <c r="U83" s="26">
        <f>'C2X-X6800'!$B102</f>
        <v>0.000775462962962963</v>
      </c>
      <c r="V83" s="26">
        <f>'C2X-QX6700'!$B102</f>
        <v>0.000856481481481482</v>
      </c>
      <c r="W83" s="26">
        <f>'C2X-QX6850'!$B102</f>
        <v>0.000775462962962963</v>
      </c>
      <c r="X83" s="26">
        <f>'C2X-QX9650'!$B102</f>
        <v>0.000729166666666667</v>
      </c>
      <c r="Y83" s="26">
        <f>'C2X-QX9770'!$B102</f>
        <v>0.00068287037037037</v>
      </c>
      <c r="Z83" s="26">
        <f>'A64X2-3800+(939)'!$B102</f>
        <v>0.0015162037037037</v>
      </c>
      <c r="AA83" s="26">
        <f>'A64X2-4400+(939)'!$B102</f>
        <v>0.00136574074074074</v>
      </c>
      <c r="AB83" s="26">
        <f>'A64X2-4800+(939)'!$B102</f>
        <v>0.00127314814814815</v>
      </c>
      <c r="AC83" s="26">
        <f>'A64-FX60(939)'!$B102</f>
        <v>0.00118055555555556</v>
      </c>
      <c r="AD83" s="26">
        <f>'AX2-BE-2350'!$B102</f>
        <v>0.00146990740740741</v>
      </c>
      <c r="AE83" s="26">
        <f>'AX2-BE-2350L'!$B102</f>
        <v>0.00146990740740741</v>
      </c>
      <c r="AF83" s="26">
        <f>'A64X2-4400+'!$B102</f>
        <v>0.00138888888888889</v>
      </c>
      <c r="AG83" s="26">
        <f>'A64X2-4400+(EE)'!$B102</f>
        <v>0.00134259259259259</v>
      </c>
      <c r="AH83" s="26">
        <f>'A64X2-4600+(EE)'!$B102</f>
        <v>0.00127314814814815</v>
      </c>
      <c r="AI83" s="26">
        <f>'A64X2-4800+(EE)'!$B102</f>
        <v>0.00122685185185185</v>
      </c>
      <c r="AJ83" s="26">
        <f>'A64X2-5000+'!$B102</f>
        <v>0.00118055555555556</v>
      </c>
      <c r="AK83" s="26">
        <f>'A64X2-6000+'!$B102</f>
        <v>0.00101851851851852</v>
      </c>
    </row>
    <row r="84" spans="1:37" ht="15.75">
      <c r="A84" s="3" t="s">
        <v>100</v>
      </c>
      <c r="B84" s="26">
        <f>'P4-521'!$B103</f>
        <v>0.0027662037037037</v>
      </c>
      <c r="C84" s="26">
        <f>'P4-531'!$B103</f>
        <v>0.0025462962962963</v>
      </c>
      <c r="D84" s="26">
        <f>'P4-651'!$B103</f>
        <v>0.00222222222222222</v>
      </c>
      <c r="E84" s="26">
        <f>'P-D805'!$B103</f>
        <v>0.00280092592592593</v>
      </c>
      <c r="F84" s="26">
        <f>'P-D915'!$B103</f>
        <v>0.00259259259259259</v>
      </c>
      <c r="G84" s="26">
        <f>'P-D930'!$B103</f>
        <v>0.00240740740740741</v>
      </c>
      <c r="H84" s="26">
        <f>'P-D940'!$B103</f>
        <v>0.00226851851851852</v>
      </c>
      <c r="I84" s="26">
        <f>'Celeron-420'!$B103</f>
        <v>0.00271990740740741</v>
      </c>
      <c r="J84" s="26">
        <f>'Celeron-430'!$B103</f>
        <v>0.00244212962962963</v>
      </c>
      <c r="K84" s="26">
        <f>'Celeron-440'!$B103</f>
        <v>0.00221064814814815</v>
      </c>
      <c r="L84" s="26">
        <f>'P-E2140'!$B103</f>
        <v>0.00246527777777778</v>
      </c>
      <c r="M84" s="26">
        <f>'P-E2160'!$B103</f>
        <v>0.00217592592592593</v>
      </c>
      <c r="N84" s="26">
        <f>'C2D-E4300'!$B103</f>
        <v>0.00212962962962963</v>
      </c>
      <c r="O84" s="26">
        <f>'C2D-E4400'!$B103</f>
        <v>0.00193287037037037</v>
      </c>
      <c r="P84" s="26">
        <f>'C2D-E6300'!$B103</f>
        <v>0.00204861111111111</v>
      </c>
      <c r="Q84" s="26">
        <f>'C2D-E6320L'!$B103</f>
        <v>0.00203703703703704</v>
      </c>
      <c r="R84" s="26">
        <f>'C2D-E6320'!$B103</f>
        <v>0.00206018518518519</v>
      </c>
      <c r="S84" s="26">
        <f>'C2D-E6420L'!$B103</f>
        <v>0.00180555555555556</v>
      </c>
      <c r="T84" s="26">
        <f>'C2D-E6420'!$B103</f>
        <v>0.00180555555555556</v>
      </c>
      <c r="U84" s="26">
        <f>'C2X-X6800'!$B103</f>
        <v>0.00131944444444444</v>
      </c>
      <c r="V84" s="26">
        <f>'C2X-QX6700'!$B103</f>
        <v>0.00138888888888889</v>
      </c>
      <c r="W84" s="26">
        <f>'C2X-QX6850'!$B103</f>
        <v>0.00125</v>
      </c>
      <c r="X84" s="26">
        <f>'C2X-QX9650'!$B103</f>
        <v>0.00118055555555556</v>
      </c>
      <c r="Y84" s="26">
        <f>'C2X-QX9770'!$B103</f>
        <v>0.00113425925925926</v>
      </c>
      <c r="Z84" s="26">
        <f>'A64X2-3800+(939)'!$B103</f>
        <v>0.00259259259259259</v>
      </c>
      <c r="AA84" s="26">
        <f>'A64X2-4400+(939)'!$B103</f>
        <v>0.00231481481481482</v>
      </c>
      <c r="AB84" s="26">
        <f>'A64X2-4800+(939)'!$B103</f>
        <v>0.00212962962962963</v>
      </c>
      <c r="AC84" s="26">
        <f>'A64-FX60(939)'!$B103</f>
        <v>0.00199074074074074</v>
      </c>
      <c r="AD84" s="26">
        <f>'AX2-BE-2350'!$B103</f>
        <v>0.0025</v>
      </c>
      <c r="AE84" s="26">
        <f>'AX2-BE-2350L'!$B103</f>
        <v>0.0025</v>
      </c>
      <c r="AF84" s="26">
        <f>'A64X2-4400+'!$B103</f>
        <v>0.00228009259259259</v>
      </c>
      <c r="AG84" s="26">
        <f>'A64X2-4400+(EE)'!$B103</f>
        <v>0.00231481481481482</v>
      </c>
      <c r="AH84" s="26">
        <f>'A64X2-4600+(EE)'!$B103</f>
        <v>0.00217592592592593</v>
      </c>
      <c r="AI84" s="26">
        <f>'A64X2-4800+(EE)'!$B103</f>
        <v>0.00212962962962963</v>
      </c>
      <c r="AJ84" s="26">
        <f>'A64X2-5000+'!$B103</f>
        <v>0.00200231481481481</v>
      </c>
      <c r="AK84" s="26">
        <f>'A64X2-6000+'!$B103</f>
        <v>0.00170138888888889</v>
      </c>
    </row>
    <row r="85" spans="1:37" ht="15.75">
      <c r="A85" s="3" t="s">
        <v>101</v>
      </c>
      <c r="B85" s="26">
        <f>'P4-521'!$B104</f>
        <v>0.001875</v>
      </c>
      <c r="C85" s="26">
        <f>'P4-531'!$B104</f>
        <v>0.00173611111111111</v>
      </c>
      <c r="D85" s="26">
        <f>'P4-651'!$B104</f>
        <v>0.00153935185185185</v>
      </c>
      <c r="E85" s="26">
        <f>'P-D805'!$B104</f>
        <v>0.00189814814814815</v>
      </c>
      <c r="F85" s="26">
        <f>'P-D915'!$B104</f>
        <v>0.00179398148148148</v>
      </c>
      <c r="G85" s="26">
        <f>'P-D930'!$B104</f>
        <v>0.00168981481481481</v>
      </c>
      <c r="H85" s="26">
        <f>'P-D940'!$B104</f>
        <v>0.00159722222222222</v>
      </c>
      <c r="I85" s="26">
        <f>'Celeron-420'!$B104</f>
        <v>0.00168981481481481</v>
      </c>
      <c r="J85" s="26">
        <f>'Celeron-430'!$B104</f>
        <v>0.00149305555555556</v>
      </c>
      <c r="K85" s="26">
        <f>'Celeron-440'!$B104</f>
        <v>0.00136574074074074</v>
      </c>
      <c r="L85" s="26">
        <f>'P-E2140'!$B104</f>
        <v>0.00162037037037037</v>
      </c>
      <c r="M85" s="26">
        <f>'P-E2160'!$B104</f>
        <v>0.00142361111111111</v>
      </c>
      <c r="N85" s="26">
        <f>'C2D-E4300'!$B104</f>
        <v>0.00142361111111111</v>
      </c>
      <c r="O85" s="26">
        <f>'C2D-E4400'!$B104</f>
        <v>0.00130787037037037</v>
      </c>
      <c r="P85" s="26">
        <f>'C2D-E6300'!$B104</f>
        <v>0.00136574074074074</v>
      </c>
      <c r="Q85" s="26">
        <f>'C2D-E6320L'!$B104</f>
        <v>0.00137731481481481</v>
      </c>
      <c r="R85" s="26">
        <f>'C2D-E6320'!$B104</f>
        <v>0.00137731481481481</v>
      </c>
      <c r="S85" s="26">
        <f>'C2D-E6420L'!$B104</f>
        <v>0.00128472222222222</v>
      </c>
      <c r="T85" s="26">
        <f>'C2D-E6420'!$B104</f>
        <v>0.00121527777777778</v>
      </c>
      <c r="U85" s="26">
        <f>'C2X-X6800'!$B104</f>
        <v>0.000891203703703704</v>
      </c>
      <c r="V85" s="26">
        <f>'C2X-QX6700'!$B104</f>
        <v>0.00114583333333333</v>
      </c>
      <c r="W85" s="26">
        <f>'C2X-QX6850'!$B104</f>
        <v>0.000902777777777778</v>
      </c>
      <c r="X85" s="26">
        <f>'C2X-QX9650'!$B104</f>
        <v>0.000902777777777778</v>
      </c>
      <c r="Y85" s="26">
        <f>'C2X-QX9770'!$B104</f>
        <v>0.000844907407407407</v>
      </c>
      <c r="Z85" s="26">
        <f>'A64X2-3800+(939)'!$B104</f>
        <v>0.0015625</v>
      </c>
      <c r="AA85" s="26">
        <f>'A64X2-4400+(939)'!$B104</f>
        <v>0.00141203703703704</v>
      </c>
      <c r="AB85" s="26">
        <f>'A64X2-4800+(939)'!$B104</f>
        <v>0.00130787037037037</v>
      </c>
      <c r="AC85" s="26">
        <f>'A64-FX60(939)'!$B104</f>
        <v>0.00121527777777778</v>
      </c>
      <c r="AD85" s="26">
        <f>'AX2-BE-2350'!$B104</f>
        <v>0.00149305555555556</v>
      </c>
      <c r="AE85" s="26">
        <f>'AX2-BE-2350L'!$B104</f>
        <v>0.00149305555555556</v>
      </c>
      <c r="AF85" s="26">
        <f>'A64X2-4400+'!$B104</f>
        <v>0.00141203703703704</v>
      </c>
      <c r="AG85" s="26">
        <f>'A64X2-4400+(EE)'!$B104</f>
        <v>0.00135416666666667</v>
      </c>
      <c r="AH85" s="26">
        <f>'A64X2-4600+(EE)'!$B104</f>
        <v>0.0012962962962963</v>
      </c>
      <c r="AI85" s="26">
        <f>'A64X2-4800+(EE)'!$B104</f>
        <v>0.00123842592592593</v>
      </c>
      <c r="AJ85" s="26">
        <f>'A64X2-5000+'!$B104</f>
        <v>0.00121527777777778</v>
      </c>
      <c r="AK85" s="26">
        <f>'A64X2-6000+'!$B104</f>
        <v>0.00107638888888889</v>
      </c>
    </row>
    <row r="86" spans="1:37" s="24" customFormat="1" ht="12.75">
      <c r="A86" s="1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1:37" ht="15.75">
      <c r="A87" s="3" t="s">
        <v>59</v>
      </c>
      <c r="B87" s="26">
        <f>'P4-521'!$B108</f>
        <v>0.0230092592592593</v>
      </c>
      <c r="C87" s="26">
        <f>'P4-531'!$B108</f>
        <v>0.0214467592592593</v>
      </c>
      <c r="D87" s="26">
        <f>'P4-651'!$B108</f>
        <v>0.0186342592592593</v>
      </c>
      <c r="E87" s="26">
        <f>'P-D805'!$B108</f>
        <v>0.0169675925925926</v>
      </c>
      <c r="F87" s="26">
        <f>'P-D915'!$B108</f>
        <v>0.0155324074074074</v>
      </c>
      <c r="G87" s="26">
        <f>'P-D930'!$B108</f>
        <v>0.0141087962962963</v>
      </c>
      <c r="H87" s="26">
        <f>'P-D940'!$B108</f>
        <v>0.0135416666666667</v>
      </c>
      <c r="I87" s="26">
        <f>'Celeron-420'!$B108</f>
        <v>0.0186458333333333</v>
      </c>
      <c r="J87" s="26">
        <f>'Celeron-430'!$B108</f>
        <v>0.0166087962962963</v>
      </c>
      <c r="K87" s="26">
        <f>'Celeron-440'!$B108</f>
        <v>0.0150347222222222</v>
      </c>
      <c r="L87" s="26">
        <f>'P-E2140'!$B108</f>
        <v>0.0121875</v>
      </c>
      <c r="M87" s="26">
        <f>'P-E2160'!$B108</f>
        <v>0.0109606481481481</v>
      </c>
      <c r="N87" s="26">
        <f>'C2D-E4300'!$B108</f>
        <v>0.0107291666666667</v>
      </c>
      <c r="O87" s="26">
        <f>'C2D-E4400'!$B108</f>
        <v>0.00966435185185185</v>
      </c>
      <c r="P87" s="26">
        <f>'C2D-E6300'!$B108</f>
        <v>0.0102430555555556</v>
      </c>
      <c r="Q87" s="26">
        <f>'C2D-E6320L'!$B108</f>
        <v>0.0101388888888889</v>
      </c>
      <c r="R87" s="26">
        <f>'C2D-E6320'!$B108</f>
        <v>0.0101041666666667</v>
      </c>
      <c r="S87" s="26">
        <f>'C2D-E6420L'!$B108</f>
        <v>0.00886574074074074</v>
      </c>
      <c r="T87" s="26">
        <f>'C2D-E6420'!$B108</f>
        <v>0.00887731481481482</v>
      </c>
      <c r="U87" s="26">
        <f>'C2X-X6800'!$B108</f>
        <v>0.00667824074074074</v>
      </c>
      <c r="V87" s="26">
        <f>'C2X-QX6700'!$B108</f>
        <v>0.00575231481481481</v>
      </c>
      <c r="W87" s="26">
        <f>'C2X-QX6850'!$B108</f>
        <v>0.00534722222222222</v>
      </c>
      <c r="X87" s="26">
        <f>'C2X-QX9650'!$B108</f>
        <v>0.00506944444444444</v>
      </c>
      <c r="Y87" s="26">
        <f>'C2X-QX9770'!$B108</f>
        <v>0.00456018518518519</v>
      </c>
      <c r="Z87" s="26">
        <f>'A64X2-3800+(939)'!$B108</f>
        <v>0.0139814814814815</v>
      </c>
      <c r="AA87" s="26">
        <f>'A64X2-4400+(939)'!$B108</f>
        <v>0.0128819444444444</v>
      </c>
      <c r="AB87" s="26">
        <f>'A64X2-4800+(939)'!$B108</f>
        <v>0.0113541666666667</v>
      </c>
      <c r="AC87" s="26">
        <f>'A64-FX60(939)'!$B108</f>
        <v>0.010625</v>
      </c>
      <c r="AD87" s="26">
        <f>'AX2-BE-2350'!$B108</f>
        <v>0.0129166666666667</v>
      </c>
      <c r="AE87" s="26">
        <f>'AX2-BE-2350L'!$B108</f>
        <v>0.0129166666666667</v>
      </c>
      <c r="AF87" s="26">
        <f>'A64X2-4400+'!$B108</f>
        <v>0.0126157407407407</v>
      </c>
      <c r="AG87" s="26">
        <f>'A64X2-4400+(EE)'!$B108</f>
        <v>0.0116898148148148</v>
      </c>
      <c r="AH87" s="26">
        <f>'A64X2-4600+(EE)'!$B108</f>
        <v>0.0117361111111111</v>
      </c>
      <c r="AI87" s="26">
        <f>'A64X2-4800+(EE)'!$B108</f>
        <v>0.0112962962962963</v>
      </c>
      <c r="AJ87" s="26">
        <f>'A64X2-5000+'!$B108</f>
        <v>0.0105208333333333</v>
      </c>
      <c r="AK87" s="26">
        <f>'A64X2-6000+'!$B108</f>
        <v>0.00953703703703704</v>
      </c>
    </row>
    <row r="88" spans="1:37" ht="15.75">
      <c r="A88" s="3" t="s">
        <v>65</v>
      </c>
      <c r="B88" s="26">
        <f>'P4-521'!$B109</f>
        <v>0.00534722222222222</v>
      </c>
      <c r="C88" s="26">
        <f>'P4-531'!$B109</f>
        <v>0.00502314814814815</v>
      </c>
      <c r="D88" s="26">
        <f>'P4-651'!$B109</f>
        <v>0.00453703703703704</v>
      </c>
      <c r="E88" s="26">
        <f>'P-D805'!$B109</f>
        <v>0.00453703703703704</v>
      </c>
      <c r="F88" s="26">
        <f>'P-D915'!$B109</f>
        <v>0.00414351851851852</v>
      </c>
      <c r="G88" s="26">
        <f>'P-D930'!$B109</f>
        <v>0.00391203703703704</v>
      </c>
      <c r="H88" s="26">
        <f>'P-D940'!$B109</f>
        <v>0.00368055555555556</v>
      </c>
      <c r="I88" s="26">
        <f>'Celeron-420'!$B109</f>
        <v>0.00521990740740741</v>
      </c>
      <c r="J88" s="26">
        <f>'Celeron-430'!$B109</f>
        <v>0.00469907407407407</v>
      </c>
      <c r="K88" s="26">
        <f>'Celeron-440'!$B109</f>
        <v>0.00445601851851852</v>
      </c>
      <c r="L88" s="26">
        <f>'P-E2140'!$B109</f>
        <v>0.00390046296296296</v>
      </c>
      <c r="M88" s="26">
        <f>'P-E2160'!$B109</f>
        <v>0.00351851851851852</v>
      </c>
      <c r="N88" s="26">
        <f>'C2D-E4300'!$B109</f>
        <v>0.00349537037037037</v>
      </c>
      <c r="O88" s="26">
        <f>'C2D-E4400'!$B109</f>
        <v>0.00322916666666667</v>
      </c>
      <c r="P88" s="26">
        <f>'C2D-E6300'!$B109</f>
        <v>0.00334490740740741</v>
      </c>
      <c r="Q88" s="26">
        <f>'C2D-E6320L'!$B109</f>
        <v>0.00332175925925926</v>
      </c>
      <c r="R88" s="26">
        <f>'C2D-E6320'!$B109</f>
        <v>0.00331018518518519</v>
      </c>
      <c r="S88" s="26">
        <f>'C2D-E6420L'!$B109</f>
        <v>0.00293981481481481</v>
      </c>
      <c r="T88" s="26">
        <f>'C2D-E6420'!$B109</f>
        <v>0.00295138888888889</v>
      </c>
      <c r="U88" s="26">
        <f>'C2X-X6800'!$B109</f>
        <v>0.00232638888888889</v>
      </c>
      <c r="V88" s="26">
        <f>'C2X-QX6700'!$B109</f>
        <v>0.00215277777777778</v>
      </c>
      <c r="W88" s="26">
        <f>'C2X-QX6850'!$B109</f>
        <v>0.00196759259259259</v>
      </c>
      <c r="X88" s="26">
        <f>'C2X-QX9650'!$B109</f>
        <v>0.00193287037037037</v>
      </c>
      <c r="Y88" s="26">
        <f>'C2X-QX9770'!$B109</f>
        <v>0.00172453703703704</v>
      </c>
      <c r="Z88" s="26">
        <f>'A64X2-3800+(939)'!$B109</f>
        <v>0.00428240740740741</v>
      </c>
      <c r="AA88" s="26">
        <f>'A64X2-4400+(939)'!$B109</f>
        <v>0.00400462962962963</v>
      </c>
      <c r="AB88" s="26">
        <f>'A64X2-4800+(939)'!$B109</f>
        <v>0.00357638888888889</v>
      </c>
      <c r="AC88" s="26">
        <f>'A64-FX60(939)'!$B109</f>
        <v>0.00342592592592593</v>
      </c>
      <c r="AD88" s="26">
        <f>'AX2-BE-2350'!$B109</f>
        <v>0.00402777777777778</v>
      </c>
      <c r="AE88" s="26">
        <f>'AX2-BE-2350L'!$B109</f>
        <v>0.00409722222222222</v>
      </c>
      <c r="AF88" s="26">
        <f>'A64X2-4400+'!$B109</f>
        <v>0.00386574074074074</v>
      </c>
      <c r="AG88" s="26">
        <f>'A64X2-4400+(EE)'!$B109</f>
        <v>0.00375</v>
      </c>
      <c r="AH88" s="26">
        <f>'A64X2-4600+(EE)'!$B109</f>
        <v>0.00353009259259259</v>
      </c>
      <c r="AI88" s="26">
        <f>'A64X2-4800+(EE)'!$B109</f>
        <v>0.00355324074074074</v>
      </c>
      <c r="AJ88" s="26">
        <f>'A64X2-5000+'!$B109</f>
        <v>0.00333333333333333</v>
      </c>
      <c r="AK88" s="26">
        <f>'A64X2-6000+'!$B109</f>
        <v>0.00297453703703704</v>
      </c>
    </row>
    <row r="89" spans="1:37" ht="15.75">
      <c r="A89" s="3" t="s">
        <v>102</v>
      </c>
      <c r="B89" s="26">
        <f>'P4-521'!$B110</f>
        <v>0.118414351851852</v>
      </c>
      <c r="C89" s="26">
        <f>'P4-531'!$B110</f>
        <v>0.110601851851852</v>
      </c>
      <c r="D89" s="26">
        <f>'P4-651'!$B110</f>
        <v>0.0979050925925926</v>
      </c>
      <c r="E89" s="26">
        <f>'P-D805'!$B110</f>
        <v>0.0817592592592593</v>
      </c>
      <c r="F89" s="26">
        <f>'P-D915'!$B110</f>
        <v>0.0772106481481481</v>
      </c>
      <c r="G89" s="26">
        <f>'P-D930'!$B110</f>
        <v>0.0728009259259259</v>
      </c>
      <c r="H89" s="26">
        <f>'P-D940'!$B110</f>
        <v>0.0678125</v>
      </c>
      <c r="I89" s="26">
        <f>'Celeron-420'!$B110</f>
        <v>0.111157407407407</v>
      </c>
      <c r="J89" s="26">
        <f>'Celeron-430'!$B110</f>
        <v>0.0990046296296296</v>
      </c>
      <c r="K89" s="26">
        <f>'Celeron-440'!$B110</f>
        <v>0.0894097222222222</v>
      </c>
      <c r="L89" s="26">
        <f>'P-E2140'!$B110</f>
        <v>0.0667592592592593</v>
      </c>
      <c r="M89" s="26">
        <f>'P-E2160'!$B110</f>
        <v>0.0598263888888889</v>
      </c>
      <c r="N89" s="26">
        <f>'C2D-E4300'!$B110</f>
        <v>0.0596412037037037</v>
      </c>
      <c r="O89" s="26">
        <f>'C2D-E4400'!$B110</f>
        <v>0.0541087962962963</v>
      </c>
      <c r="P89" s="26">
        <f>'C2D-E6300'!$B110</f>
        <v>0.0575347222222222</v>
      </c>
      <c r="Q89" s="26">
        <f>'C2D-E6320L'!$B110</f>
        <v>0.0577893518518519</v>
      </c>
      <c r="R89" s="26">
        <f>'C2D-E6320'!$B110</f>
        <v>0.0574537037037037</v>
      </c>
      <c r="S89" s="26">
        <f>'C2D-E6420L'!$B110</f>
        <v>0.0504861111111111</v>
      </c>
      <c r="T89" s="26">
        <f>'C2D-E6420'!$B110</f>
        <v>0.0504861111111111</v>
      </c>
      <c r="U89" s="26">
        <f>'C2X-X6800'!$B110</f>
        <v>0.0371527777777778</v>
      </c>
      <c r="V89" s="26">
        <f>'C2X-QX6700'!$B110</f>
        <v>0.0405787037037037</v>
      </c>
      <c r="W89" s="26">
        <f>'C2X-QX6850'!$B110</f>
        <v>0.0362615740740741</v>
      </c>
      <c r="X89" s="26">
        <f>'C2X-QX9650'!$B110</f>
        <v>0.0354398148148148</v>
      </c>
      <c r="Y89" s="26">
        <f>'C2X-QX9770'!$B110</f>
        <v>0.0330671296296296</v>
      </c>
      <c r="Z89" s="26">
        <f>'A64X2-3800+(939)'!$B110</f>
        <v>0.06125</v>
      </c>
      <c r="AA89" s="26">
        <f>'A64X2-4400+(939)'!$B110</f>
        <v>0.0563657407407407</v>
      </c>
      <c r="AB89" s="26">
        <f>'A64X2-4800+(939)'!$B110</f>
        <v>0.050150462962963</v>
      </c>
      <c r="AC89" s="26">
        <f>'A64-FX60(939)'!$B110</f>
        <v>0.046712962962963</v>
      </c>
      <c r="AD89" s="26">
        <f>'AX2-BE-2350'!$B110</f>
        <v>0.0576388888888889</v>
      </c>
      <c r="AE89" s="26">
        <f>'AX2-BE-2350L'!$B110</f>
        <v>0.057650462962963</v>
      </c>
      <c r="AF89" s="26">
        <f>'A64X2-4400+'!$B110</f>
        <v>0.0550462962962963</v>
      </c>
      <c r="AG89" s="26">
        <f>'A64X2-4400+(EE)'!$B110</f>
        <v>0.0528009259259259</v>
      </c>
      <c r="AH89" s="26">
        <f>'A64X2-4600+(EE)'!$B110</f>
        <v>0.050162037037037</v>
      </c>
      <c r="AI89" s="26">
        <f>'A64X2-4800+(EE)'!$B110</f>
        <v>0.0488425925925926</v>
      </c>
      <c r="AJ89" s="26">
        <f>'A64X2-5000+'!$B110</f>
        <v>0.0465046296296296</v>
      </c>
      <c r="AK89" s="26">
        <f>'A64X2-6000+'!$B110</f>
        <v>0.0407638888888889</v>
      </c>
    </row>
    <row r="90" spans="1:37" ht="15.75">
      <c r="A90" s="3" t="s">
        <v>67</v>
      </c>
      <c r="B90" s="26">
        <f>'P4-521'!$B111</f>
        <v>0.00309027777777778</v>
      </c>
      <c r="C90" s="26">
        <f>'P4-531'!$B111</f>
        <v>0.00289351851851852</v>
      </c>
      <c r="D90" s="26">
        <f>'P4-651'!$B111</f>
        <v>0.00256944444444444</v>
      </c>
      <c r="E90" s="26">
        <f>'P-D805'!$B111</f>
        <v>0.00208333333333333</v>
      </c>
      <c r="F90" s="26">
        <f>'P-D915'!$B111</f>
        <v>0.00197916666666667</v>
      </c>
      <c r="G90" s="26">
        <f>'P-D930'!$B111</f>
        <v>0.00186342592592593</v>
      </c>
      <c r="H90" s="26">
        <f>'P-D940'!$B111</f>
        <v>0.00173611111111111</v>
      </c>
      <c r="I90" s="26">
        <f>'Celeron-420'!$B111</f>
        <v>0.00399305555555556</v>
      </c>
      <c r="J90" s="26">
        <f>'Celeron-430'!$B111</f>
        <v>0.00356481481481482</v>
      </c>
      <c r="K90" s="26">
        <f>'Celeron-440'!$B111</f>
        <v>0.00362268518518519</v>
      </c>
      <c r="L90" s="26">
        <f>'P-E2140'!$B111</f>
        <v>0.0019212962962963</v>
      </c>
      <c r="M90" s="26">
        <f>'P-E2160'!$B111</f>
        <v>0.00173611111111111</v>
      </c>
      <c r="N90" s="26">
        <f>'C2D-E4300'!$B111</f>
        <v>0.00170138888888889</v>
      </c>
      <c r="O90" s="26">
        <f>'C2D-E4400'!$B111</f>
        <v>0.00155092592592593</v>
      </c>
      <c r="P90" s="26">
        <f>'C2D-E6300'!$B111</f>
        <v>0.00164351851851852</v>
      </c>
      <c r="Q90" s="26">
        <f>'C2D-E6320L'!$B111</f>
        <v>0.00165509259259259</v>
      </c>
      <c r="R90" s="26">
        <f>'C2D-E6320'!$B111</f>
        <v>0.00164351851851852</v>
      </c>
      <c r="S90" s="26">
        <f>'C2D-E6420L'!$B111</f>
        <v>0.00143518518518519</v>
      </c>
      <c r="T90" s="26">
        <f>'C2D-E6420'!$B111</f>
        <v>0.00143518518518519</v>
      </c>
      <c r="U90" s="26">
        <f>'C2X-X6800'!$B111</f>
        <v>0.00105324074074074</v>
      </c>
      <c r="V90" s="26">
        <f>'C2X-QX6700'!$B111</f>
        <v>0.000613425925925926</v>
      </c>
      <c r="W90" s="26">
        <f>'C2X-QX6850'!$B111</f>
        <v>0.000543981481481481</v>
      </c>
      <c r="X90" s="26">
        <f>'C2X-QX9650'!$B111</f>
        <v>0.000509259259259259</v>
      </c>
      <c r="Y90" s="26">
        <f>'C2X-QX9770'!$B111</f>
        <v>0.000486111111111111</v>
      </c>
      <c r="Z90" s="26">
        <f>'A64X2-3800+(939)'!$B111</f>
        <v>0.00166666666666667</v>
      </c>
      <c r="AA90" s="26">
        <f>'A64X2-4400+(939)'!$B111</f>
        <v>0.00150462962962963</v>
      </c>
      <c r="AB90" s="26">
        <f>'A64X2-4800+(939)'!$B111</f>
        <v>0.00135416666666667</v>
      </c>
      <c r="AC90" s="26">
        <f>'A64-FX60(939)'!$B111</f>
        <v>0.00125</v>
      </c>
      <c r="AD90" s="26">
        <f>'AX2-BE-2350'!$B111</f>
        <v>0.00158564814814815</v>
      </c>
      <c r="AE90" s="26">
        <f>'AX2-BE-2350L'!$B111</f>
        <v>0.00158564814814815</v>
      </c>
      <c r="AF90" s="26">
        <f>'A64X2-4400+'!$B111</f>
        <v>0.00149305555555556</v>
      </c>
      <c r="AG90" s="26">
        <f>'A64X2-4400+(EE)'!$B111</f>
        <v>0.00144675925925926</v>
      </c>
      <c r="AH90" s="26">
        <f>'A64X2-4600+(EE)'!$B111</f>
        <v>0.00136574074074074</v>
      </c>
      <c r="AI90" s="26">
        <f>'A64X2-4800+(EE)'!$B111</f>
        <v>0.00133101851851852</v>
      </c>
      <c r="AJ90" s="26">
        <f>'A64X2-5000+'!$B111</f>
        <v>0.00126157407407407</v>
      </c>
      <c r="AK90" s="26">
        <f>'A64X2-6000+'!$B111</f>
        <v>0.00109953703703704</v>
      </c>
    </row>
    <row r="91" spans="1:37" ht="15.75">
      <c r="A91" s="3" t="s">
        <v>68</v>
      </c>
      <c r="B91" s="26">
        <f>'P4-521'!$B112</f>
        <v>0.0231134259259259</v>
      </c>
      <c r="C91" s="26">
        <f>'P4-531'!$B112</f>
        <v>0.0216898148148148</v>
      </c>
      <c r="D91" s="26">
        <f>'P4-651'!$B112</f>
        <v>0.0188194444444444</v>
      </c>
      <c r="E91" s="26">
        <f>'P-D805'!$B112</f>
        <v>0.0248842592592593</v>
      </c>
      <c r="F91" s="26">
        <f>'P-D915'!$B112</f>
        <v>0.0225462962962963</v>
      </c>
      <c r="G91" s="26">
        <f>'P-D930'!$B112</f>
        <v>0.0212152777777778</v>
      </c>
      <c r="H91" s="26">
        <f>'P-D940'!$B112</f>
        <v>0.0197916666666667</v>
      </c>
      <c r="I91" s="26">
        <f>'Celeron-420'!$B112</f>
        <v>0.0231481481481482</v>
      </c>
      <c r="J91" s="26">
        <f>'Celeron-430'!$B112</f>
        <v>0.0210069444444444</v>
      </c>
      <c r="K91" s="26">
        <f>'Celeron-440'!$B112</f>
        <v>0.0192939814814815</v>
      </c>
      <c r="L91" s="26">
        <f>'P-E2140'!$B112</f>
        <v>0.0204282407407407</v>
      </c>
      <c r="M91" s="26">
        <f>'P-E2160'!$B112</f>
        <v>0.0182986111111111</v>
      </c>
      <c r="N91" s="26">
        <f>'C2D-E4300'!$B112</f>
        <v>0.018125</v>
      </c>
      <c r="O91" s="26">
        <f>'C2D-E4400'!$B112</f>
        <v>0.0164930555555556</v>
      </c>
      <c r="P91" s="26">
        <f>'C2D-E6300'!$B112</f>
        <v>0.0174074074074074</v>
      </c>
      <c r="Q91" s="26">
        <f>'C2D-E6320L'!$B112</f>
        <v>0.0174652777777778</v>
      </c>
      <c r="R91" s="26">
        <f>'C2D-E6320'!$B112</f>
        <v>0.0174189814814815</v>
      </c>
      <c r="S91" s="26">
        <f>'C2D-E6420L'!$B112</f>
        <v>0.0153125</v>
      </c>
      <c r="T91" s="26">
        <f>'C2D-E6420'!$B112</f>
        <v>0.0153240740740741</v>
      </c>
      <c r="U91" s="26">
        <f>'C2X-X6800'!$B112</f>
        <v>0.0113888888888889</v>
      </c>
      <c r="V91" s="26">
        <f>'C2X-QX6700'!$B112</f>
        <v>0.0124189814814815</v>
      </c>
      <c r="W91" s="26">
        <f>'C2X-QX6850'!$B112</f>
        <v>0.01125</v>
      </c>
      <c r="X91" s="26">
        <f>'C2X-QX9650'!$B112</f>
        <v>0.0110300925925926</v>
      </c>
      <c r="Y91" s="26">
        <f>'C2X-QX9770'!$B112</f>
        <v>0.0102893518518519</v>
      </c>
      <c r="Z91" s="26">
        <f>'A64X2-3800+(939)'!$B112</f>
        <v>0.0241898148148148</v>
      </c>
      <c r="AA91" s="26">
        <f>'A64X2-4400+(939)'!$B112</f>
        <v>0.0217592592592593</v>
      </c>
      <c r="AB91" s="26">
        <f>'A64X2-4800+(939)'!$B112</f>
        <v>0.0195601851851852</v>
      </c>
      <c r="AC91" s="26">
        <f>'A64-FX60(939)'!$B112</f>
        <v>0.0184027777777778</v>
      </c>
      <c r="AD91" s="26">
        <f>'AX2-BE-2350'!$B112</f>
        <v>0.0234375</v>
      </c>
      <c r="AE91" s="26">
        <f>'AX2-BE-2350L'!$B112</f>
        <v>0.0235300925925926</v>
      </c>
      <c r="AF91" s="26">
        <f>'A64X2-4400+'!$B112</f>
        <v>0.0213773148148148</v>
      </c>
      <c r="AG91" s="26">
        <f>'A64X2-4400+(EE)'!$B112</f>
        <v>0.0215393518518519</v>
      </c>
      <c r="AH91" s="26">
        <f>'A64X2-4600+(EE)'!$B112</f>
        <v>0.0199074074074074</v>
      </c>
      <c r="AI91" s="26">
        <f>'A64X2-4800+(EE)'!$B112</f>
        <v>0.0199537037037037</v>
      </c>
      <c r="AJ91" s="26">
        <f>'A64X2-5000+'!$B112</f>
        <v>0.0185300925925926</v>
      </c>
      <c r="AK91" s="26">
        <f>'A64X2-6000+'!$B112</f>
        <v>0.0159490740740741</v>
      </c>
    </row>
    <row r="92" spans="1:37" s="24" customFormat="1" ht="12.75">
      <c r="A92" s="1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</row>
    <row r="93" ht="15.75">
      <c r="A93" s="3" t="s">
        <v>69</v>
      </c>
    </row>
    <row r="94" spans="1:37" ht="12.75">
      <c r="A94" s="1" t="s">
        <v>73</v>
      </c>
      <c r="B94" s="19">
        <f>'P4-521'!$B117</f>
        <v>102</v>
      </c>
      <c r="C94" s="19">
        <f>'P4-531'!$B117</f>
        <v>109</v>
      </c>
      <c r="D94" s="19">
        <f>'P4-651'!$B117</f>
        <v>126</v>
      </c>
      <c r="E94" s="19">
        <f>'P-D805'!$B117</f>
        <v>96</v>
      </c>
      <c r="F94" s="19">
        <f>'P-D915'!$B117</f>
        <v>114</v>
      </c>
      <c r="G94" s="19">
        <f>'P-D930'!$B117</f>
        <v>119</v>
      </c>
      <c r="H94" s="19">
        <f>'P-D940'!$B117</f>
        <v>126</v>
      </c>
      <c r="I94" s="19">
        <f>'Celeron-420'!$B117</f>
        <v>101</v>
      </c>
      <c r="J94" s="19">
        <f>'Celeron-430'!$B117</f>
        <v>110</v>
      </c>
      <c r="K94" s="19">
        <f>'Celeron-440'!$B117</f>
        <v>124</v>
      </c>
      <c r="L94" s="19">
        <f>'P-E2140'!$B117</f>
        <v>123</v>
      </c>
      <c r="M94" s="19">
        <f>'P-E2160'!$B117</f>
        <v>134</v>
      </c>
      <c r="N94" s="19">
        <f>'C2D-E4300'!$B117</f>
        <v>148</v>
      </c>
      <c r="O94" s="19">
        <f>'C2D-E4400'!$B117</f>
        <v>162</v>
      </c>
      <c r="P94" s="19">
        <f>'C2D-E6300'!$B117</f>
        <v>155</v>
      </c>
      <c r="Q94" s="19">
        <f>'C2D-E6320L'!$B117</f>
        <v>185</v>
      </c>
      <c r="R94" s="19">
        <f>'C2D-E6320'!$B117</f>
        <v>181</v>
      </c>
      <c r="S94" s="19">
        <f>'C2D-E6420L'!$B117</f>
        <v>206</v>
      </c>
      <c r="T94" s="19">
        <f>'C2D-E6420'!$B117</f>
        <v>208</v>
      </c>
      <c r="U94" s="19">
        <f>'C2X-X6800'!$B117</f>
        <v>278</v>
      </c>
      <c r="V94" s="19">
        <f>'C2X-QX6700'!$B117</f>
        <v>244</v>
      </c>
      <c r="W94" s="19">
        <f>'C2X-QX6850'!$B117</f>
        <v>289</v>
      </c>
      <c r="X94" s="19">
        <f>'C2X-QX9650'!$B117</f>
        <v>330</v>
      </c>
      <c r="Y94" s="19">
        <f>'C2X-QX9770'!$B117</f>
        <v>337</v>
      </c>
      <c r="Z94" s="19">
        <f>'A64X2-3800+(939)'!$B117</f>
        <v>116</v>
      </c>
      <c r="AA94" s="19">
        <f>'A64X2-4400+(939)'!$B117</f>
        <v>134</v>
      </c>
      <c r="AB94" s="19">
        <f>'A64X2-4800+(939)'!$B117</f>
        <v>148</v>
      </c>
      <c r="AC94" s="19">
        <f>'A64-FX60(939)'!$B117</f>
        <v>151</v>
      </c>
      <c r="AD94" s="19">
        <f>'AX2-BE-2350'!$B117</f>
        <v>125</v>
      </c>
      <c r="AE94" s="19">
        <f>'AX2-BE-2350L'!$B117</f>
        <v>124</v>
      </c>
      <c r="AF94" s="19">
        <f>'A64X2-4400+'!$B117</f>
        <v>144</v>
      </c>
      <c r="AG94" s="19">
        <f>'A64X2-4400+(EE)'!$B117</f>
        <v>139</v>
      </c>
      <c r="AH94" s="19">
        <f>'A64X2-4600+(EE)'!$B117</f>
        <v>153</v>
      </c>
      <c r="AI94" s="19">
        <f>'A64X2-4800+(EE)'!$B117</f>
        <v>142</v>
      </c>
      <c r="AJ94" s="19">
        <f>'A64X2-5000+'!$B117</f>
        <v>165</v>
      </c>
      <c r="AK94" s="19">
        <f>'A64X2-6000+'!$B117</f>
        <v>192</v>
      </c>
    </row>
    <row r="95" spans="1:37" ht="12.75">
      <c r="A95" s="1" t="s">
        <v>74</v>
      </c>
      <c r="B95" s="19">
        <f>'P4-521'!$B118</f>
        <v>84</v>
      </c>
      <c r="C95" s="19">
        <f>'P4-531'!$B118</f>
        <v>90</v>
      </c>
      <c r="D95" s="19">
        <f>'P4-651'!$B118</f>
        <v>104</v>
      </c>
      <c r="E95" s="19">
        <f>'P-D805'!$B118</f>
        <v>80</v>
      </c>
      <c r="F95" s="19">
        <f>'P-D915'!$B118</f>
        <v>95</v>
      </c>
      <c r="G95" s="19">
        <f>'P-D930'!$B118</f>
        <v>99</v>
      </c>
      <c r="H95" s="19">
        <f>'P-D940'!$B118</f>
        <v>104</v>
      </c>
      <c r="I95" s="19">
        <f>'Celeron-420'!$B118</f>
        <v>84</v>
      </c>
      <c r="J95" s="19">
        <f>'Celeron-430'!$B118</f>
        <v>91</v>
      </c>
      <c r="K95" s="19">
        <f>'Celeron-440'!$B118</f>
        <v>102</v>
      </c>
      <c r="L95" s="19">
        <f>'P-E2140'!$B118</f>
        <v>101</v>
      </c>
      <c r="M95" s="19">
        <f>'P-E2160'!$B118</f>
        <v>110</v>
      </c>
      <c r="N95" s="19">
        <f>'C2D-E4300'!$B118</f>
        <v>122</v>
      </c>
      <c r="O95" s="19">
        <f>'C2D-E4400'!$B118</f>
        <v>131</v>
      </c>
      <c r="P95" s="19">
        <f>'C2D-E6300'!$B118</f>
        <v>127</v>
      </c>
      <c r="Q95" s="19">
        <f>'C2D-E6320L'!$B118</f>
        <v>140</v>
      </c>
      <c r="R95" s="19">
        <f>'C2D-E6320'!$B118</f>
        <v>140</v>
      </c>
      <c r="S95" s="19">
        <f>'C2D-E6420L'!$B118</f>
        <v>153</v>
      </c>
      <c r="T95" s="19">
        <f>'C2D-E6420'!$B118</f>
        <v>152</v>
      </c>
      <c r="U95" s="19">
        <f>'C2X-X6800'!$B118</f>
        <v>177</v>
      </c>
      <c r="V95" s="19">
        <f>'C2X-QX6700'!$B118</f>
        <v>167</v>
      </c>
      <c r="W95" s="19">
        <f>'C2X-QX6850'!$B118</f>
        <v>176</v>
      </c>
      <c r="X95" s="19">
        <f>'C2X-QX9650'!$B118</f>
        <v>183</v>
      </c>
      <c r="Y95" s="19">
        <f>'C2X-QX9770'!$B118</f>
        <v>182</v>
      </c>
      <c r="Z95" s="19">
        <f>'A64X2-3800+(939)'!$B118</f>
        <v>94</v>
      </c>
      <c r="AA95" s="19">
        <f>'A64X2-4400+(939)'!$B118</f>
        <v>109</v>
      </c>
      <c r="AB95" s="19">
        <f>'A64X2-4800+(939)'!$B118</f>
        <v>118</v>
      </c>
      <c r="AC95" s="19">
        <f>'A64-FX60(939)'!$B118</f>
        <v>123</v>
      </c>
      <c r="AD95" s="19">
        <f>'AX2-BE-2350'!$B118</f>
        <v>105</v>
      </c>
      <c r="AE95" s="19">
        <f>'AX2-BE-2350L'!$B118</f>
        <v>103</v>
      </c>
      <c r="AF95" s="19">
        <f>'A64X2-4400+'!$B118</f>
        <v>118</v>
      </c>
      <c r="AG95" s="19">
        <f>'A64X2-4400+(EE)'!$B118</f>
        <v>110</v>
      </c>
      <c r="AH95" s="19">
        <f>'A64X2-4600+(EE)'!$B118</f>
        <v>117</v>
      </c>
      <c r="AI95" s="19">
        <f>'A64X2-4800+(EE)'!$B118</f>
        <v>114</v>
      </c>
      <c r="AJ95" s="19">
        <f>'A64X2-5000+'!$B118</f>
        <v>133</v>
      </c>
      <c r="AK95" s="19">
        <f>'A64X2-6000+'!$B118</f>
        <v>142</v>
      </c>
    </row>
    <row r="96" spans="1:37" ht="12.75">
      <c r="A96" s="1" t="s">
        <v>75</v>
      </c>
      <c r="B96" s="19">
        <f>'P4-521'!$B119</f>
        <v>77</v>
      </c>
      <c r="C96" s="19">
        <f>'P4-531'!$B119</f>
        <v>82</v>
      </c>
      <c r="D96" s="19">
        <f>'P4-651'!$B119</f>
        <v>93</v>
      </c>
      <c r="E96" s="19">
        <f>'P-D805'!$B119</f>
        <v>73</v>
      </c>
      <c r="F96" s="19">
        <f>'P-D915'!$B119</f>
        <v>85</v>
      </c>
      <c r="G96" s="19">
        <f>'P-D930'!$B119</f>
        <v>89</v>
      </c>
      <c r="H96" s="19">
        <f>'P-D940'!$B119</f>
        <v>93</v>
      </c>
      <c r="I96" s="19">
        <f>'Celeron-420'!$B119</f>
        <v>75</v>
      </c>
      <c r="J96" s="19">
        <f>'Celeron-430'!$B119</f>
        <v>83</v>
      </c>
      <c r="K96" s="19">
        <f>'Celeron-440'!$B119</f>
        <v>90</v>
      </c>
      <c r="L96" s="19">
        <f>'P-E2140'!$B119</f>
        <v>89</v>
      </c>
      <c r="M96" s="19">
        <f>'P-E2160'!$B119</f>
        <v>97</v>
      </c>
      <c r="N96" s="19">
        <f>'C2D-E4300'!$B119</f>
        <v>103</v>
      </c>
      <c r="O96" s="19">
        <f>'C2D-E4400'!$B119</f>
        <v>109</v>
      </c>
      <c r="P96" s="19">
        <f>'C2D-E6300'!$B119</f>
        <v>120</v>
      </c>
      <c r="Q96" s="19">
        <f>'C2D-E6320L'!$B119</f>
        <v>110</v>
      </c>
      <c r="R96" s="19">
        <f>'C2D-E6320'!$B119</f>
        <v>111</v>
      </c>
      <c r="S96" s="19">
        <f>'C2D-E6420L'!$B119</f>
        <v>117</v>
      </c>
      <c r="T96" s="19">
        <f>'C2D-E6420'!$B119</f>
        <v>116</v>
      </c>
      <c r="U96" s="19">
        <f>'C2X-X6800'!$B119</f>
        <v>124</v>
      </c>
      <c r="V96" s="19">
        <f>'C2X-QX6700'!$B119</f>
        <v>123</v>
      </c>
      <c r="W96" s="19">
        <f>'C2X-QX6850'!$B119</f>
        <v>124</v>
      </c>
      <c r="X96" s="19">
        <f>'C2X-QX9650'!$B119</f>
        <v>126</v>
      </c>
      <c r="Y96" s="19">
        <f>'C2X-QX9770'!$B119</f>
        <v>125</v>
      </c>
      <c r="Z96" s="19">
        <f>'A64X2-3800+(939)'!$B119</f>
        <v>82</v>
      </c>
      <c r="AA96" s="19">
        <f>'A64X2-4400+(939)'!$B119</f>
        <v>94</v>
      </c>
      <c r="AB96" s="19">
        <f>'A64X2-4800+(939)'!$B119</f>
        <v>99</v>
      </c>
      <c r="AC96" s="19">
        <f>'A64-FX60(939)'!$B119</f>
        <v>103</v>
      </c>
      <c r="AD96" s="19">
        <f>'AX2-BE-2350'!$B119</f>
        <v>93</v>
      </c>
      <c r="AE96" s="19">
        <f>'AX2-BE-2350L'!$B119</f>
        <v>89</v>
      </c>
      <c r="AF96" s="19">
        <f>'A64X2-4400+'!$B119</f>
        <v>100</v>
      </c>
      <c r="AG96" s="19">
        <f>'A64X2-4400+(EE)'!$B119</f>
        <v>96</v>
      </c>
      <c r="AH96" s="19">
        <f>'A64X2-4600+(EE)'!$B119</f>
        <v>102</v>
      </c>
      <c r="AI96" s="19">
        <f>'A64X2-4800+(EE)'!$B119</f>
        <v>98</v>
      </c>
      <c r="AJ96" s="19">
        <f>'A64X2-5000+'!$B119</f>
        <v>109</v>
      </c>
      <c r="AK96" s="19">
        <f>'A64X2-6000+'!$B119</f>
        <v>114</v>
      </c>
    </row>
    <row r="97" spans="1:37" ht="12.75">
      <c r="A97" s="1" t="s">
        <v>16</v>
      </c>
      <c r="B97" s="20">
        <f>'P4-521'!$B120</f>
        <v>86</v>
      </c>
      <c r="C97" s="20">
        <f>'P4-531'!$B120</f>
        <v>92</v>
      </c>
      <c r="D97" s="20">
        <f>'P4-651'!$B120</f>
        <v>106</v>
      </c>
      <c r="E97" s="20">
        <f>'P-D805'!$B120</f>
        <v>82</v>
      </c>
      <c r="F97" s="20">
        <f>'P-D915'!$B120</f>
        <v>97</v>
      </c>
      <c r="G97" s="20">
        <f>'P-D930'!$B120</f>
        <v>101</v>
      </c>
      <c r="H97" s="20">
        <f>'P-D940'!$B120</f>
        <v>106</v>
      </c>
      <c r="I97" s="20">
        <f>'Celeron-420'!$B120</f>
        <v>86</v>
      </c>
      <c r="J97" s="20">
        <f>'Celeron-430'!$B120</f>
        <v>93</v>
      </c>
      <c r="K97" s="20">
        <f>'Celeron-440'!$B120</f>
        <v>104</v>
      </c>
      <c r="L97" s="20">
        <f>'P-E2140'!$B120</f>
        <v>103</v>
      </c>
      <c r="M97" s="20">
        <f>'P-E2160'!$B120</f>
        <v>112</v>
      </c>
      <c r="N97" s="20">
        <f>'C2D-E4300'!$B120</f>
        <v>123</v>
      </c>
      <c r="O97" s="20">
        <f>'C2D-E4400'!$B120</f>
        <v>133</v>
      </c>
      <c r="P97" s="20">
        <f>'C2D-E6300'!$B120</f>
        <v>131</v>
      </c>
      <c r="Q97" s="20">
        <f>'C2D-E6320L'!$B120</f>
        <v>143</v>
      </c>
      <c r="R97" s="20">
        <f>'C2D-E6320'!$B120</f>
        <v>142</v>
      </c>
      <c r="S97" s="20">
        <f>'C2D-E6420L'!$B120</f>
        <v>156</v>
      </c>
      <c r="T97" s="20">
        <f>'C2D-E6420'!$B120</f>
        <v>156</v>
      </c>
      <c r="U97" s="20">
        <f>'C2X-X6800'!$B120</f>
        <v>187</v>
      </c>
      <c r="V97" s="20">
        <f>'C2X-QX6700'!$B120</f>
        <v>174</v>
      </c>
      <c r="W97" s="20">
        <f>'C2X-QX6850'!$B120</f>
        <v>188</v>
      </c>
      <c r="X97" s="20">
        <f>'C2X-QX9650'!$B120</f>
        <v>201</v>
      </c>
      <c r="Y97" s="20">
        <f>'C2X-QX9770'!$B120</f>
        <v>202</v>
      </c>
      <c r="Z97" s="20">
        <f>'A64X2-3800+(939)'!$B120</f>
        <v>96</v>
      </c>
      <c r="AA97" s="20">
        <f>'A64X2-4400+(939)'!$B120</f>
        <v>111</v>
      </c>
      <c r="AB97" s="20">
        <f>'A64X2-4800+(939)'!$B120</f>
        <v>120</v>
      </c>
      <c r="AC97" s="20">
        <f>'A64-FX60(939)'!$B120</f>
        <v>125</v>
      </c>
      <c r="AD97" s="20">
        <f>'AX2-BE-2350'!$B120</f>
        <v>107</v>
      </c>
      <c r="AE97" s="20">
        <f>'AX2-BE-2350L'!$B120</f>
        <v>104</v>
      </c>
      <c r="AF97" s="20">
        <f>'A64X2-4400+'!$B120</f>
        <v>120</v>
      </c>
      <c r="AG97" s="20">
        <f>'A64X2-4400+(EE)'!$B120</f>
        <v>113</v>
      </c>
      <c r="AH97" s="20">
        <f>'A64X2-4600+(EE)'!$B120</f>
        <v>121</v>
      </c>
      <c r="AI97" s="20">
        <f>'A64X2-4800+(EE)'!$B120</f>
        <v>116</v>
      </c>
      <c r="AJ97" s="20">
        <f>'A64X2-5000+'!$B120</f>
        <v>135</v>
      </c>
      <c r="AK97" s="20">
        <f>'A64X2-6000+'!$B120</f>
        <v>146</v>
      </c>
    </row>
    <row r="98" spans="1:37" s="24" customFormat="1" ht="12.75">
      <c r="A98" s="1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ht="15.75">
      <c r="A99" s="3" t="s">
        <v>70</v>
      </c>
    </row>
    <row r="100" spans="1:37" ht="12.75">
      <c r="A100" s="1" t="s">
        <v>73</v>
      </c>
      <c r="B100" s="19">
        <f>'P4-521'!$B123</f>
        <v>77</v>
      </c>
      <c r="C100" s="19">
        <f>'P4-531'!$B123</f>
        <v>82</v>
      </c>
      <c r="D100" s="19">
        <f>'P4-651'!$B123</f>
        <v>96</v>
      </c>
      <c r="E100" s="19">
        <f>'P-D805'!$B123</f>
        <v>79</v>
      </c>
      <c r="F100" s="19">
        <f>'P-D915'!$B123</f>
        <v>90</v>
      </c>
      <c r="G100" s="19">
        <f>'P-D930'!$B123</f>
        <v>95</v>
      </c>
      <c r="H100" s="19">
        <f>'P-D940'!$B123</f>
        <v>99</v>
      </c>
      <c r="I100" s="19">
        <f>'Celeron-420'!$B123</f>
        <v>79</v>
      </c>
      <c r="J100" s="19">
        <f>'Celeron-430'!$B123</f>
        <v>84</v>
      </c>
      <c r="K100" s="19">
        <f>'Celeron-440'!$B123</f>
        <v>89</v>
      </c>
      <c r="L100" s="19">
        <f>'P-E2140'!$B123</f>
        <v>97</v>
      </c>
      <c r="M100" s="19">
        <f>'P-E2160'!$B123</f>
        <v>103</v>
      </c>
      <c r="N100" s="19">
        <f>'C2D-E4300'!$B123</f>
        <v>118</v>
      </c>
      <c r="O100" s="19">
        <f>'C2D-E4400'!$B123</f>
        <v>128</v>
      </c>
      <c r="P100" s="19">
        <f>'C2D-E6300'!$B123</f>
        <v>125</v>
      </c>
      <c r="Q100" s="19">
        <f>'C2D-E6320L'!$B123</f>
        <v>136</v>
      </c>
      <c r="R100" s="19">
        <f>'C2D-E6320'!$B123</f>
        <v>137</v>
      </c>
      <c r="S100" s="19">
        <f>'C2D-E6420L'!$B123</f>
        <v>153</v>
      </c>
      <c r="T100" s="19">
        <f>'C2D-E6420'!$B123</f>
        <v>153</v>
      </c>
      <c r="U100" s="19">
        <f>'C2X-X6800'!$B123</f>
        <v>195</v>
      </c>
      <c r="V100" s="19">
        <f>'C2X-QX6700'!$B123</f>
        <v>164</v>
      </c>
      <c r="W100" s="19">
        <f>'C2X-QX6850'!$B123</f>
        <v>192</v>
      </c>
      <c r="X100" s="19">
        <f>'C2X-QX9650'!$B123</f>
        <v>229</v>
      </c>
      <c r="Y100" s="19">
        <f>'C2X-QX9770'!$B123</f>
        <v>244</v>
      </c>
      <c r="Z100" s="19">
        <f>'A64X2-3800+(939)'!$B123</f>
        <v>103</v>
      </c>
      <c r="AA100" s="19">
        <f>'A64X2-4400+(939)'!$B123</f>
        <v>120</v>
      </c>
      <c r="AB100" s="19">
        <f>'A64X2-4800+(939)'!$B123</f>
        <v>131</v>
      </c>
      <c r="AC100" s="19">
        <f>'A64-FX60(939)'!$B123</f>
        <v>134</v>
      </c>
      <c r="AD100" s="19">
        <f>'AX2-BE-2350'!$B123</f>
        <v>107</v>
      </c>
      <c r="AE100" s="19">
        <f>'AX2-BE-2350L'!$B123</f>
        <v>107</v>
      </c>
      <c r="AF100" s="19">
        <f>'A64X2-4400+'!$B123</f>
        <v>125</v>
      </c>
      <c r="AG100" s="19">
        <f>'A64X2-4400+(EE)'!$B123</f>
        <v>115</v>
      </c>
      <c r="AH100" s="19">
        <f>'A64X2-4600+(EE)'!$B123</f>
        <v>125</v>
      </c>
      <c r="AI100" s="19">
        <f>'A64X2-4800+(EE)'!$B123</f>
        <v>119</v>
      </c>
      <c r="AJ100" s="19">
        <f>'A64X2-5000+'!$B123</f>
        <v>129</v>
      </c>
      <c r="AK100" s="19">
        <f>'A64X2-6000+'!$B123</f>
        <v>148</v>
      </c>
    </row>
    <row r="101" spans="1:37" ht="12.75">
      <c r="A101" s="1" t="s">
        <v>74</v>
      </c>
      <c r="B101" s="19">
        <f>'P4-521'!$B124</f>
        <v>76</v>
      </c>
      <c r="C101" s="19">
        <f>'P4-531'!$B124</f>
        <v>80</v>
      </c>
      <c r="D101" s="19">
        <f>'P4-651'!$B124</f>
        <v>95</v>
      </c>
      <c r="E101" s="19">
        <f>'P-D805'!$B124</f>
        <v>78</v>
      </c>
      <c r="F101" s="19">
        <f>'P-D915'!$B124</f>
        <v>89</v>
      </c>
      <c r="G101" s="19">
        <f>'P-D930'!$B124</f>
        <v>94</v>
      </c>
      <c r="H101" s="19">
        <f>'P-D940'!$B124</f>
        <v>98</v>
      </c>
      <c r="I101" s="19">
        <f>'Celeron-420'!$B124</f>
        <v>78</v>
      </c>
      <c r="J101" s="19">
        <f>'Celeron-430'!$B124</f>
        <v>84</v>
      </c>
      <c r="K101" s="19">
        <f>'Celeron-440'!$B124</f>
        <v>88</v>
      </c>
      <c r="L101" s="19">
        <f>'P-E2140'!$B124</f>
        <v>96</v>
      </c>
      <c r="M101" s="19">
        <f>'P-E2160'!$B124</f>
        <v>103</v>
      </c>
      <c r="N101" s="19">
        <f>'C2D-E4300'!$B124</f>
        <v>117</v>
      </c>
      <c r="O101" s="19">
        <f>'C2D-E4400'!$B124</f>
        <v>127</v>
      </c>
      <c r="P101" s="19">
        <f>'C2D-E6300'!$B124</f>
        <v>123</v>
      </c>
      <c r="Q101" s="19">
        <f>'C2D-E6320L'!$B124</f>
        <v>134</v>
      </c>
      <c r="R101" s="19">
        <f>'C2D-E6320'!$B124</f>
        <v>136</v>
      </c>
      <c r="S101" s="19">
        <f>'C2D-E6420L'!$B124</f>
        <v>151</v>
      </c>
      <c r="T101" s="19">
        <f>'C2D-E6420'!$B124</f>
        <v>151</v>
      </c>
      <c r="U101" s="19">
        <f>'C2X-X6800'!$B124</f>
        <v>193</v>
      </c>
      <c r="V101" s="19">
        <f>'C2X-QX6700'!$B124</f>
        <v>164</v>
      </c>
      <c r="W101" s="19">
        <f>'C2X-QX6850'!$B124</f>
        <v>187</v>
      </c>
      <c r="X101" s="19">
        <f>'C2X-QX9650'!$B124</f>
        <v>227</v>
      </c>
      <c r="Y101" s="19">
        <f>'C2X-QX9770'!$B124</f>
        <v>237</v>
      </c>
      <c r="Z101" s="19">
        <f>'A64X2-3800+(939)'!$B124</f>
        <v>102</v>
      </c>
      <c r="AA101" s="19">
        <f>'A64X2-4400+(939)'!$B124</f>
        <v>118</v>
      </c>
      <c r="AB101" s="19">
        <f>'A64X2-4800+(939)'!$B124</f>
        <v>129</v>
      </c>
      <c r="AC101" s="19">
        <f>'A64-FX60(939)'!$B124</f>
        <v>133</v>
      </c>
      <c r="AD101" s="19">
        <f>'AX2-BE-2350'!$B124</f>
        <v>106</v>
      </c>
      <c r="AE101" s="19">
        <f>'AX2-BE-2350L'!$B124</f>
        <v>106</v>
      </c>
      <c r="AF101" s="19">
        <f>'A64X2-4400+'!$B124</f>
        <v>123</v>
      </c>
      <c r="AG101" s="19">
        <f>'A64X2-4400+(EE)'!$B124</f>
        <v>114</v>
      </c>
      <c r="AH101" s="19">
        <f>'A64X2-4600+(EE)'!$B124</f>
        <v>123</v>
      </c>
      <c r="AI101" s="19">
        <f>'A64X2-4800+(EE)'!$B124</f>
        <v>118</v>
      </c>
      <c r="AJ101" s="19">
        <f>'A64X2-5000+'!$B124</f>
        <v>127</v>
      </c>
      <c r="AK101" s="19">
        <f>'A64X2-6000+'!$B124</f>
        <v>145</v>
      </c>
    </row>
    <row r="102" spans="1:37" ht="12.75">
      <c r="A102" s="1" t="s">
        <v>75</v>
      </c>
      <c r="B102" s="19">
        <f>'P4-521'!$B125</f>
        <v>76</v>
      </c>
      <c r="C102" s="19">
        <f>'P4-531'!$B125</f>
        <v>80</v>
      </c>
      <c r="D102" s="19">
        <f>'P4-651'!$B125</f>
        <v>94</v>
      </c>
      <c r="E102" s="19">
        <f>'P-D805'!$B125</f>
        <v>78</v>
      </c>
      <c r="F102" s="19">
        <f>'P-D915'!$B125</f>
        <v>88</v>
      </c>
      <c r="G102" s="19">
        <f>'P-D930'!$B125</f>
        <v>93</v>
      </c>
      <c r="H102" s="19">
        <f>'P-D940'!$B125</f>
        <v>98</v>
      </c>
      <c r="I102" s="19">
        <f>'Celeron-420'!$B125</f>
        <v>77</v>
      </c>
      <c r="J102" s="19">
        <f>'Celeron-430'!$B125</f>
        <v>83</v>
      </c>
      <c r="K102" s="19">
        <f>'Celeron-440'!$B125</f>
        <v>88</v>
      </c>
      <c r="L102" s="19">
        <f>'P-E2140'!$B125</f>
        <v>96</v>
      </c>
      <c r="M102" s="19">
        <f>'P-E2160'!$B125</f>
        <v>103</v>
      </c>
      <c r="N102" s="19">
        <f>'C2D-E4300'!$B125</f>
        <v>115</v>
      </c>
      <c r="O102" s="19">
        <f>'C2D-E4400'!$B125</f>
        <v>125</v>
      </c>
      <c r="P102" s="19">
        <f>'C2D-E6300'!$B125</f>
        <v>122</v>
      </c>
      <c r="Q102" s="19">
        <f>'C2D-E6320L'!$B125</f>
        <v>133</v>
      </c>
      <c r="R102" s="19">
        <f>'C2D-E6320'!$B125</f>
        <v>134</v>
      </c>
      <c r="S102" s="19">
        <f>'C2D-E6420L'!$B125</f>
        <v>150</v>
      </c>
      <c r="T102" s="19">
        <f>'C2D-E6420'!$B125</f>
        <v>150</v>
      </c>
      <c r="U102" s="19">
        <f>'C2X-X6800'!$B125</f>
        <v>191</v>
      </c>
      <c r="V102" s="19">
        <f>'C2X-QX6700'!$B125</f>
        <v>164</v>
      </c>
      <c r="W102" s="19">
        <f>'C2X-QX6850'!$B125</f>
        <v>187</v>
      </c>
      <c r="X102" s="19">
        <f>'C2X-QX9650'!$B125</f>
        <v>212</v>
      </c>
      <c r="Y102" s="19">
        <f>'C2X-QX9770'!$B125</f>
        <v>230</v>
      </c>
      <c r="Z102" s="19">
        <f>'A64X2-3800+(939)'!$B125</f>
        <v>101</v>
      </c>
      <c r="AA102" s="19">
        <f>'A64X2-4400+(939)'!$B125</f>
        <v>117</v>
      </c>
      <c r="AB102" s="19">
        <f>'A64X2-4800+(939)'!$B125</f>
        <v>128</v>
      </c>
      <c r="AC102" s="19">
        <f>'A64-FX60(939)'!$B125</f>
        <v>131</v>
      </c>
      <c r="AD102" s="19">
        <f>'AX2-BE-2350'!$B125</f>
        <v>105</v>
      </c>
      <c r="AE102" s="19">
        <f>'AX2-BE-2350L'!$B125</f>
        <v>105</v>
      </c>
      <c r="AF102" s="19">
        <f>'A64X2-4400+'!$B125</f>
        <v>122</v>
      </c>
      <c r="AG102" s="19">
        <f>'A64X2-4400+(EE)'!$B125</f>
        <v>95</v>
      </c>
      <c r="AH102" s="19">
        <f>'A64X2-4600+(EE)'!$B125</f>
        <v>122</v>
      </c>
      <c r="AI102" s="19">
        <f>'A64X2-4800+(EE)'!$B125</f>
        <v>116</v>
      </c>
      <c r="AJ102" s="19">
        <f>'A64X2-5000+'!$B125</f>
        <v>126</v>
      </c>
      <c r="AK102" s="19">
        <f>'A64X2-6000+'!$B125</f>
        <v>144</v>
      </c>
    </row>
    <row r="103" spans="1:37" ht="12.75">
      <c r="A103" s="1" t="s">
        <v>16</v>
      </c>
      <c r="B103" s="20">
        <f>'P4-521'!$B126</f>
        <v>76</v>
      </c>
      <c r="C103" s="20">
        <f>'P4-531'!$B126</f>
        <v>80</v>
      </c>
      <c r="D103" s="20">
        <f>'P4-651'!$B126</f>
        <v>95</v>
      </c>
      <c r="E103" s="20">
        <f>'P-D805'!$B126</f>
        <v>78</v>
      </c>
      <c r="F103" s="20">
        <f>'P-D915'!$B126</f>
        <v>89</v>
      </c>
      <c r="G103" s="20">
        <f>'P-D930'!$B126</f>
        <v>94</v>
      </c>
      <c r="H103" s="20">
        <f>'P-D940'!$B126</f>
        <v>98</v>
      </c>
      <c r="I103" s="20">
        <f>'Celeron-420'!$B126</f>
        <v>78</v>
      </c>
      <c r="J103" s="20">
        <f>'Celeron-430'!$B126</f>
        <v>84</v>
      </c>
      <c r="K103" s="20">
        <f>'Celeron-440'!$B126</f>
        <v>88</v>
      </c>
      <c r="L103" s="20">
        <f>'P-E2140'!$B126</f>
        <v>96</v>
      </c>
      <c r="M103" s="20">
        <f>'P-E2160'!$B126</f>
        <v>103</v>
      </c>
      <c r="N103" s="20">
        <f>'C2D-E4300'!$B126</f>
        <v>117</v>
      </c>
      <c r="O103" s="20">
        <f>'C2D-E4400'!$B126</f>
        <v>127</v>
      </c>
      <c r="P103" s="20">
        <f>'C2D-E6300'!$B126</f>
        <v>123</v>
      </c>
      <c r="Q103" s="20">
        <f>'C2D-E6320L'!$B126</f>
        <v>134</v>
      </c>
      <c r="R103" s="20">
        <f>'C2D-E6320'!$B126</f>
        <v>136</v>
      </c>
      <c r="S103" s="20">
        <f>'C2D-E6420L'!$B126</f>
        <v>151</v>
      </c>
      <c r="T103" s="20">
        <f>'C2D-E6420'!$B126</f>
        <v>151</v>
      </c>
      <c r="U103" s="20">
        <f>'C2X-X6800'!$B126</f>
        <v>193</v>
      </c>
      <c r="V103" s="20">
        <f>'C2X-QX6700'!$B126</f>
        <v>164</v>
      </c>
      <c r="W103" s="20">
        <f>'C2X-QX6850'!$B126</f>
        <v>188</v>
      </c>
      <c r="X103" s="20">
        <f>'C2X-QX9650'!$B126</f>
        <v>224</v>
      </c>
      <c r="Y103" s="20">
        <f>'C2X-QX9770'!$B126</f>
        <v>237</v>
      </c>
      <c r="Z103" s="20">
        <f>'A64X2-3800+(939)'!$B126</f>
        <v>102</v>
      </c>
      <c r="AA103" s="20">
        <f>'A64X2-4400+(939)'!$B126</f>
        <v>118</v>
      </c>
      <c r="AB103" s="20">
        <f>'A64X2-4800+(939)'!$B126</f>
        <v>129</v>
      </c>
      <c r="AC103" s="20">
        <f>'A64-FX60(939)'!$B126</f>
        <v>133</v>
      </c>
      <c r="AD103" s="20">
        <f>'AX2-BE-2350'!$B126</f>
        <v>106</v>
      </c>
      <c r="AE103" s="20">
        <f>'AX2-BE-2350L'!$B126</f>
        <v>106</v>
      </c>
      <c r="AF103" s="20">
        <f>'A64X2-4400+'!$B126</f>
        <v>123</v>
      </c>
      <c r="AG103" s="20">
        <f>'A64X2-4400+(EE)'!$B126</f>
        <v>110</v>
      </c>
      <c r="AH103" s="20">
        <f>'A64X2-4600+(EE)'!$B126</f>
        <v>123</v>
      </c>
      <c r="AI103" s="20">
        <f>'A64X2-4800+(EE)'!$B126</f>
        <v>118</v>
      </c>
      <c r="AJ103" s="20">
        <f>'A64X2-5000+'!$B126</f>
        <v>127</v>
      </c>
      <c r="AK103" s="20">
        <f>'A64X2-6000+'!$B126</f>
        <v>145</v>
      </c>
    </row>
    <row r="104" spans="1:37" s="24" customFormat="1" ht="12.75">
      <c r="A104" s="1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ht="15.75">
      <c r="A105" s="3" t="s">
        <v>71</v>
      </c>
    </row>
    <row r="106" spans="1:37" ht="12.75">
      <c r="A106" s="1" t="s">
        <v>73</v>
      </c>
      <c r="B106" s="19">
        <f>'P4-521'!$B129</f>
        <v>54</v>
      </c>
      <c r="C106" s="19">
        <f>'P4-531'!$B129</f>
        <v>58</v>
      </c>
      <c r="D106" s="19">
        <f>'P4-651'!$B129</f>
        <v>66</v>
      </c>
      <c r="E106" s="19">
        <f>'P-D805'!$B129</f>
        <v>62</v>
      </c>
      <c r="F106" s="19">
        <f>'P-D915'!$B129</f>
        <v>74</v>
      </c>
      <c r="G106" s="19">
        <f>'P-D930'!$B129</f>
        <v>79</v>
      </c>
      <c r="H106" s="19">
        <f>'P-D940'!$B129</f>
        <v>84</v>
      </c>
      <c r="I106" s="19">
        <f>'Celeron-420'!$B129</f>
        <v>56</v>
      </c>
      <c r="J106" s="19">
        <f>'Celeron-430'!$B129</f>
        <v>62</v>
      </c>
      <c r="K106" s="19">
        <f>'Celeron-440'!$B129</f>
        <v>65</v>
      </c>
      <c r="L106" s="19">
        <f>'P-E2140'!$B129</f>
        <v>81</v>
      </c>
      <c r="M106" s="19">
        <f>'P-E2160'!$B129</f>
        <v>85</v>
      </c>
      <c r="N106" s="19">
        <f>'C2D-E4300'!$B129</f>
        <v>92</v>
      </c>
      <c r="O106" s="19">
        <f>'C2D-E4400'!$B129</f>
        <v>100</v>
      </c>
      <c r="P106" s="19">
        <f>'C2D-E6300'!$B129</f>
        <v>100</v>
      </c>
      <c r="Q106" s="19">
        <f>'C2D-E6320L'!$B129</f>
        <v>105</v>
      </c>
      <c r="R106" s="19">
        <f>'C2D-E6320'!$B129</f>
        <v>103</v>
      </c>
      <c r="S106" s="19">
        <f>'C2D-E6420L'!$B129</f>
        <v>111</v>
      </c>
      <c r="T106" s="19">
        <f>'C2D-E6420'!$B129</f>
        <v>113</v>
      </c>
      <c r="U106" s="19">
        <f>'C2X-X6800'!$B129</f>
        <v>137</v>
      </c>
      <c r="V106" s="19">
        <f>'C2X-QX6700'!$B129</f>
        <v>124</v>
      </c>
      <c r="W106" s="19">
        <f>'C2X-QX6850'!$B129</f>
        <v>126</v>
      </c>
      <c r="X106" s="19">
        <f>'C2X-QX9650'!$B129</f>
        <v>152</v>
      </c>
      <c r="Y106" s="19">
        <f>'C2X-QX9770'!$B129</f>
        <v>161</v>
      </c>
      <c r="Z106" s="19">
        <f>'A64X2-3800+(939)'!$B129</f>
        <v>79</v>
      </c>
      <c r="AA106" s="19">
        <f>'A64X2-4400+(939)'!$B129</f>
        <v>87</v>
      </c>
      <c r="AB106" s="19">
        <f>'A64X2-4800+(939)'!$B129</f>
        <v>92</v>
      </c>
      <c r="AC106" s="19">
        <f>'A64-FX60(939)'!$B129</f>
        <v>99</v>
      </c>
      <c r="AD106" s="19">
        <f>'AX2-BE-2350'!$B129</f>
        <v>78</v>
      </c>
      <c r="AE106" s="19">
        <f>'AX2-BE-2350L'!$B129</f>
        <v>62</v>
      </c>
      <c r="AF106" s="19">
        <f>'A64X2-4400+'!$B129</f>
        <v>96</v>
      </c>
      <c r="AG106" s="19">
        <f>'A64X2-4400+(EE)'!$B129</f>
        <v>89</v>
      </c>
      <c r="AH106" s="19">
        <f>'A64X2-4600+(EE)'!$B129</f>
        <v>100</v>
      </c>
      <c r="AI106" s="19">
        <f>'A64X2-4800+(EE)'!$B129</f>
        <v>91</v>
      </c>
      <c r="AJ106" s="19">
        <f>'A64X2-5000+'!$B129</f>
        <v>106</v>
      </c>
      <c r="AK106" s="19">
        <f>'A64X2-6000+'!$B129</f>
        <v>117</v>
      </c>
    </row>
    <row r="107" spans="1:37" ht="12.75">
      <c r="A107" s="1" t="s">
        <v>74</v>
      </c>
      <c r="B107" s="19">
        <f>'P4-521'!$B130</f>
        <v>47</v>
      </c>
      <c r="C107" s="19">
        <f>'P4-531'!$B130</f>
        <v>50</v>
      </c>
      <c r="D107" s="19">
        <f>'P4-651'!$B130</f>
        <v>56</v>
      </c>
      <c r="E107" s="19">
        <f>'P-D805'!$B130</f>
        <v>56</v>
      </c>
      <c r="F107" s="19">
        <f>'P-D915'!$B130</f>
        <v>67</v>
      </c>
      <c r="G107" s="19">
        <f>'P-D930'!$B130</f>
        <v>70</v>
      </c>
      <c r="H107" s="19">
        <f>'P-D940'!$B130</f>
        <v>73</v>
      </c>
      <c r="I107" s="19">
        <f>'Celeron-420'!$B130</f>
        <v>49</v>
      </c>
      <c r="J107" s="19">
        <f>'Celeron-430'!$B130</f>
        <v>53</v>
      </c>
      <c r="K107" s="19">
        <f>'Celeron-440'!$B130</f>
        <v>57</v>
      </c>
      <c r="L107" s="19">
        <f>'P-E2140'!$B130</f>
        <v>69</v>
      </c>
      <c r="M107" s="19">
        <f>'P-E2160'!$B130</f>
        <v>76</v>
      </c>
      <c r="N107" s="19">
        <f>'C2D-E4300'!$B130</f>
        <v>81</v>
      </c>
      <c r="O107" s="19">
        <f>'C2D-E4400'!$B130</f>
        <v>86</v>
      </c>
      <c r="P107" s="19">
        <f>'C2D-E6300'!$B130</f>
        <v>85</v>
      </c>
      <c r="Q107" s="19">
        <f>'C2D-E6320L'!$B130</f>
        <v>88</v>
      </c>
      <c r="R107" s="19">
        <f>'C2D-E6320'!$B130</f>
        <v>90</v>
      </c>
      <c r="S107" s="19">
        <f>'C2D-E6420L'!$B130</f>
        <v>99</v>
      </c>
      <c r="T107" s="19">
        <f>'C2D-E6420'!$B130</f>
        <v>99</v>
      </c>
      <c r="U107" s="19">
        <f>'C2X-X6800'!$B130</f>
        <v>118</v>
      </c>
      <c r="V107" s="19">
        <f>'C2X-QX6700'!$B130</f>
        <v>112</v>
      </c>
      <c r="W107" s="19">
        <f>'C2X-QX6850'!$B130</f>
        <v>120</v>
      </c>
      <c r="X107" s="19">
        <f>'C2X-QX9650'!$B130</f>
        <v>121</v>
      </c>
      <c r="Y107" s="19">
        <f>'C2X-QX9770'!$B130</f>
        <v>134</v>
      </c>
      <c r="Z107" s="19">
        <f>'A64X2-3800+(939)'!$B130</f>
        <v>75</v>
      </c>
      <c r="AA107" s="19">
        <f>'A64X2-4400+(939)'!$B130</f>
        <v>80</v>
      </c>
      <c r="AB107" s="19">
        <f>'A64X2-4800+(939)'!$B130</f>
        <v>86</v>
      </c>
      <c r="AC107" s="19">
        <f>'A64-FX60(939)'!$B130</f>
        <v>89</v>
      </c>
      <c r="AD107" s="19">
        <f>'AX2-BE-2350'!$B130</f>
        <v>78</v>
      </c>
      <c r="AE107" s="19">
        <f>'AX2-BE-2350L'!$B130</f>
        <v>57</v>
      </c>
      <c r="AF107" s="19">
        <f>'A64X2-4400+'!$B130</f>
        <v>86</v>
      </c>
      <c r="AG107" s="19">
        <f>'A64X2-4400+(EE)'!$B130</f>
        <v>83</v>
      </c>
      <c r="AH107" s="19">
        <f>'A64X2-4600+(EE)'!$B130</f>
        <v>89</v>
      </c>
      <c r="AI107" s="19">
        <f>'A64X2-4800+(EE)'!$B130</f>
        <v>85</v>
      </c>
      <c r="AJ107" s="19">
        <f>'A64X2-5000+'!$B130</f>
        <v>95</v>
      </c>
      <c r="AK107" s="19">
        <f>'A64X2-6000+'!$B130</f>
        <v>104</v>
      </c>
    </row>
    <row r="108" spans="1:37" ht="12.75">
      <c r="A108" s="1" t="s">
        <v>75</v>
      </c>
      <c r="B108" s="19">
        <f>'P4-521'!$B131</f>
        <v>46</v>
      </c>
      <c r="C108" s="19">
        <f>'P4-531'!$B131</f>
        <v>49</v>
      </c>
      <c r="D108" s="19">
        <f>'P4-651'!$B131</f>
        <v>56</v>
      </c>
      <c r="E108" s="19">
        <f>'P-D805'!$B131</f>
        <v>56</v>
      </c>
      <c r="F108" s="19">
        <f>'P-D915'!$B131</f>
        <v>66</v>
      </c>
      <c r="G108" s="19">
        <f>'P-D930'!$B131</f>
        <v>69</v>
      </c>
      <c r="H108" s="19">
        <f>'P-D940'!$B131</f>
        <v>73</v>
      </c>
      <c r="I108" s="19">
        <f>'Celeron-420'!$B131</f>
        <v>48</v>
      </c>
      <c r="J108" s="19">
        <f>'Celeron-430'!$B131</f>
        <v>52</v>
      </c>
      <c r="K108" s="19">
        <f>'Celeron-440'!$B131</f>
        <v>56</v>
      </c>
      <c r="L108" s="19">
        <f>'P-E2140'!$B131</f>
        <v>67</v>
      </c>
      <c r="M108" s="19">
        <f>'P-E2160'!$B131</f>
        <v>75</v>
      </c>
      <c r="N108" s="19">
        <f>'C2D-E4300'!$B131</f>
        <v>79</v>
      </c>
      <c r="O108" s="19">
        <f>'C2D-E4400'!$B131</f>
        <v>84</v>
      </c>
      <c r="P108" s="19">
        <f>'C2D-E6300'!$B131</f>
        <v>85</v>
      </c>
      <c r="Q108" s="19">
        <f>'C2D-E6320L'!$B131</f>
        <v>88</v>
      </c>
      <c r="R108" s="19">
        <f>'C2D-E6320'!$B131</f>
        <v>89</v>
      </c>
      <c r="S108" s="19">
        <f>'C2D-E6420L'!$B131</f>
        <v>96</v>
      </c>
      <c r="T108" s="19">
        <f>'C2D-E6420'!$B131</f>
        <v>97</v>
      </c>
      <c r="U108" s="19">
        <f>'C2X-X6800'!$B131</f>
        <v>116</v>
      </c>
      <c r="V108" s="19">
        <f>'C2X-QX6700'!$B131</f>
        <v>110</v>
      </c>
      <c r="W108" s="19">
        <f>'C2X-QX6850'!$B131</f>
        <v>113</v>
      </c>
      <c r="X108" s="19">
        <f>'C2X-QX9650'!$B131</f>
        <v>119</v>
      </c>
      <c r="Y108" s="19">
        <f>'C2X-QX9770'!$B131</f>
        <v>132</v>
      </c>
      <c r="Z108" s="19">
        <f>'A64X2-3800+(939)'!$B131</f>
        <v>72</v>
      </c>
      <c r="AA108" s="19">
        <f>'A64X2-4400+(939)'!$B131</f>
        <v>79</v>
      </c>
      <c r="AB108" s="19">
        <f>'A64X2-4800+(939)'!$B131</f>
        <v>86</v>
      </c>
      <c r="AC108" s="19">
        <f>'A64-FX60(939)'!$B131</f>
        <v>84</v>
      </c>
      <c r="AD108" s="19">
        <f>'AX2-BE-2350'!$B131</f>
        <v>76</v>
      </c>
      <c r="AE108" s="19">
        <f>'AX2-BE-2350L'!$B131</f>
        <v>57</v>
      </c>
      <c r="AF108" s="19">
        <f>'A64X2-4400+'!$B131</f>
        <v>84</v>
      </c>
      <c r="AG108" s="19">
        <f>'A64X2-4400+(EE)'!$B131</f>
        <v>82</v>
      </c>
      <c r="AH108" s="19">
        <f>'A64X2-4600+(EE)'!$B131</f>
        <v>88</v>
      </c>
      <c r="AI108" s="19">
        <f>'A64X2-4800+(EE)'!$B131</f>
        <v>84</v>
      </c>
      <c r="AJ108" s="19">
        <f>'A64X2-5000+'!$B131</f>
        <v>93</v>
      </c>
      <c r="AK108" s="19">
        <f>'A64X2-6000+'!$B131</f>
        <v>101</v>
      </c>
    </row>
    <row r="109" spans="1:37" ht="12.75">
      <c r="A109" s="1" t="s">
        <v>16</v>
      </c>
      <c r="B109" s="20">
        <f>'P4-521'!$B132</f>
        <v>48</v>
      </c>
      <c r="C109" s="20">
        <f>'P4-531'!$B132</f>
        <v>51</v>
      </c>
      <c r="D109" s="20">
        <f>'P4-651'!$B132</f>
        <v>58</v>
      </c>
      <c r="E109" s="20">
        <f>'P-D805'!$B132</f>
        <v>57</v>
      </c>
      <c r="F109" s="20">
        <f>'P-D915'!$B132</f>
        <v>68</v>
      </c>
      <c r="G109" s="20">
        <f>'P-D930'!$B132</f>
        <v>72</v>
      </c>
      <c r="H109" s="20">
        <f>'P-D940'!$B132</f>
        <v>75</v>
      </c>
      <c r="I109" s="20">
        <f>'Celeron-420'!$B132</f>
        <v>50</v>
      </c>
      <c r="J109" s="20">
        <f>'Celeron-430'!$B132</f>
        <v>55</v>
      </c>
      <c r="K109" s="20">
        <f>'Celeron-440'!$B132</f>
        <v>58</v>
      </c>
      <c r="L109" s="20">
        <f>'P-E2140'!$B132</f>
        <v>71</v>
      </c>
      <c r="M109" s="20">
        <f>'P-E2160'!$B132</f>
        <v>78</v>
      </c>
      <c r="N109" s="20">
        <f>'C2D-E4300'!$B132</f>
        <v>83</v>
      </c>
      <c r="O109" s="20">
        <f>'C2D-E4400'!$B132</f>
        <v>88</v>
      </c>
      <c r="P109" s="20">
        <f>'C2D-E6300'!$B132</f>
        <v>88</v>
      </c>
      <c r="Q109" s="20">
        <f>'C2D-E6320L'!$B132</f>
        <v>91</v>
      </c>
      <c r="R109" s="20">
        <f>'C2D-E6320'!$B132</f>
        <v>92</v>
      </c>
      <c r="S109" s="20">
        <f>'C2D-E6420L'!$B132</f>
        <v>101</v>
      </c>
      <c r="T109" s="20">
        <f>'C2D-E6420'!$B132</f>
        <v>101</v>
      </c>
      <c r="U109" s="20">
        <f>'C2X-X6800'!$B132</f>
        <v>121</v>
      </c>
      <c r="V109" s="20">
        <f>'C2X-QX6700'!$B132</f>
        <v>114</v>
      </c>
      <c r="W109" s="20">
        <f>'C2X-QX6850'!$B132</f>
        <v>120</v>
      </c>
      <c r="X109" s="20">
        <f>'C2X-QX9650'!$B132</f>
        <v>127</v>
      </c>
      <c r="Y109" s="20">
        <f>'C2X-QX9770'!$B132</f>
        <v>139</v>
      </c>
      <c r="Z109" s="20">
        <f>'A64X2-3800+(939)'!$B132</f>
        <v>75</v>
      </c>
      <c r="AA109" s="20">
        <f>'A64X2-4400+(939)'!$B132</f>
        <v>81</v>
      </c>
      <c r="AB109" s="20">
        <f>'A64X2-4800+(939)'!$B132</f>
        <v>87</v>
      </c>
      <c r="AC109" s="20">
        <f>'A64-FX60(939)'!$B132</f>
        <v>90</v>
      </c>
      <c r="AD109" s="20">
        <f>'AX2-BE-2350'!$B132</f>
        <v>78</v>
      </c>
      <c r="AE109" s="20">
        <f>'AX2-BE-2350L'!$B132</f>
        <v>58</v>
      </c>
      <c r="AF109" s="20">
        <f>'A64X2-4400+'!$B132</f>
        <v>88</v>
      </c>
      <c r="AG109" s="20">
        <f>'A64X2-4400+(EE)'!$B132</f>
        <v>84</v>
      </c>
      <c r="AH109" s="20">
        <f>'A64X2-4600+(EE)'!$B132</f>
        <v>91</v>
      </c>
      <c r="AI109" s="20">
        <f>'A64X2-4800+(EE)'!$B132</f>
        <v>86</v>
      </c>
      <c r="AJ109" s="20">
        <f>'A64X2-5000+'!$B132</f>
        <v>97</v>
      </c>
      <c r="AK109" s="20">
        <f>'A64X2-6000+'!$B132</f>
        <v>106</v>
      </c>
    </row>
    <row r="110" spans="1:37" s="24" customFormat="1" ht="12.75">
      <c r="A110" s="1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</row>
    <row r="111" ht="15.75">
      <c r="A111" s="3" t="s">
        <v>85</v>
      </c>
    </row>
    <row r="112" spans="1:37" ht="12.75">
      <c r="A112" s="1" t="s">
        <v>73</v>
      </c>
      <c r="B112" s="19">
        <f>'P4-521'!$B135</f>
        <v>86</v>
      </c>
      <c r="C112" s="19">
        <f>'P4-531'!$B135</f>
        <v>91</v>
      </c>
      <c r="D112" s="19">
        <f>'P4-651'!$B135</f>
        <v>108</v>
      </c>
      <c r="E112" s="19">
        <f>'P-D805'!$B135</f>
        <v>108</v>
      </c>
      <c r="F112" s="19">
        <f>'P-D915'!$B135</f>
        <v>124</v>
      </c>
      <c r="G112" s="19">
        <f>'P-D930'!$B135</f>
        <v>132</v>
      </c>
      <c r="H112" s="19">
        <f>'P-D940'!$B135</f>
        <v>140</v>
      </c>
      <c r="I112" s="19">
        <f>'Celeron-420'!$B135</f>
        <v>83</v>
      </c>
      <c r="J112" s="19">
        <f>'Celeron-430'!$B135</f>
        <v>94</v>
      </c>
      <c r="K112" s="19">
        <f>'Celeron-440'!$B135</f>
        <v>101</v>
      </c>
      <c r="L112" s="19">
        <f>'P-E2140'!$B135</f>
        <v>137</v>
      </c>
      <c r="M112" s="19">
        <f>'P-E2160'!$B135</f>
        <v>154</v>
      </c>
      <c r="N112" s="19">
        <f>'C2D-E4300'!$B135</f>
        <v>169</v>
      </c>
      <c r="O112" s="19">
        <f>'C2D-E4400'!$B135</f>
        <v>185</v>
      </c>
      <c r="P112" s="19">
        <f>'C2D-E6300'!$B135</f>
        <v>175</v>
      </c>
      <c r="Q112" s="19">
        <f>'C2D-E6320L'!$B135</f>
        <v>195</v>
      </c>
      <c r="R112" s="19">
        <f>'C2D-E6320'!$B135</f>
        <v>196</v>
      </c>
      <c r="S112" s="19">
        <f>'C2D-E6420L'!$B135</f>
        <v>223</v>
      </c>
      <c r="T112" s="19">
        <f>'C2D-E6420'!$B135</f>
        <v>223</v>
      </c>
      <c r="U112" s="19">
        <f>'C2X-X6800'!$B135</f>
        <v>300</v>
      </c>
      <c r="V112" s="19">
        <f>'C2X-QX6700'!$B135</f>
        <v>286</v>
      </c>
      <c r="W112" s="19">
        <f>'C2X-QX6850'!$B135</f>
        <v>314</v>
      </c>
      <c r="X112" s="19">
        <f>'C2X-QX9650'!$B135</f>
        <v>360</v>
      </c>
      <c r="Y112" s="19">
        <f>'C2X-QX9770'!$B135</f>
        <v>372</v>
      </c>
      <c r="Z112" s="19">
        <f>'A64X2-3800+(939)'!$B135</f>
        <v>142</v>
      </c>
      <c r="AA112" s="19">
        <f>'A64X2-4400+(939)'!$B135</f>
        <v>167</v>
      </c>
      <c r="AB112" s="19">
        <f>'A64X2-4800+(939)'!$B135</f>
        <v>179</v>
      </c>
      <c r="AC112" s="19">
        <f>'A64-FX60(939)'!$B135</f>
        <v>194</v>
      </c>
      <c r="AD112" s="19">
        <f>'AX2-BE-2350'!$B135</f>
        <v>160</v>
      </c>
      <c r="AE112" s="19">
        <f>'AX2-BE-2350L'!$B135</f>
        <v>159</v>
      </c>
      <c r="AF112" s="19">
        <f>'A64X2-4400+'!$B135</f>
        <v>179</v>
      </c>
      <c r="AG112" s="19">
        <f>'A64X2-4400+(EE)'!$B135</f>
        <v>168</v>
      </c>
      <c r="AH112" s="19">
        <f>'A64X2-4600+(EE)'!$B135</f>
        <v>189</v>
      </c>
      <c r="AI112" s="19">
        <f>'A64X2-4800+(EE)'!$B135</f>
        <v>174</v>
      </c>
      <c r="AJ112" s="19">
        <f>'A64X2-5000+'!$B135</f>
        <v>227</v>
      </c>
      <c r="AK112" s="19">
        <f>'A64X2-6000+'!$B135</f>
        <v>242</v>
      </c>
    </row>
    <row r="113" spans="1:37" ht="12.75">
      <c r="A113" s="1" t="s">
        <v>74</v>
      </c>
      <c r="B113" s="19">
        <f>'P4-521'!$B136</f>
        <v>77</v>
      </c>
      <c r="C113" s="19">
        <f>'P4-531'!$B136</f>
        <v>82</v>
      </c>
      <c r="D113" s="19">
        <f>'P4-651'!$B136</f>
        <v>96</v>
      </c>
      <c r="E113" s="19">
        <f>'P-D805'!$B136</f>
        <v>94</v>
      </c>
      <c r="F113" s="19">
        <f>'P-D915'!$B136</f>
        <v>109</v>
      </c>
      <c r="G113" s="19">
        <f>'P-D930'!$B136</f>
        <v>115</v>
      </c>
      <c r="H113" s="19">
        <f>'P-D940'!$B136</f>
        <v>122</v>
      </c>
      <c r="I113" s="19">
        <f>'Celeron-420'!$B136</f>
        <v>75</v>
      </c>
      <c r="J113" s="19">
        <f>'Celeron-430'!$B136</f>
        <v>83</v>
      </c>
      <c r="K113" s="19">
        <f>'Celeron-440'!$B136</f>
        <v>90</v>
      </c>
      <c r="L113" s="19">
        <f>'P-E2140'!$B136</f>
        <v>122</v>
      </c>
      <c r="M113" s="19">
        <f>'P-E2160'!$B136</f>
        <v>133</v>
      </c>
      <c r="N113" s="19">
        <f>'C2D-E4300'!$B136</f>
        <v>149</v>
      </c>
      <c r="O113" s="19">
        <f>'C2D-E4400'!$B136</f>
        <v>161</v>
      </c>
      <c r="P113" s="19">
        <f>'C2D-E6300'!$B136</f>
        <v>155</v>
      </c>
      <c r="Q113" s="19">
        <f>'C2D-E6320L'!$B136</f>
        <v>168</v>
      </c>
      <c r="R113" s="19">
        <f>'C2D-E6320'!$B136</f>
        <v>170</v>
      </c>
      <c r="S113" s="19">
        <f>'C2D-E6420L'!$B136</f>
        <v>193</v>
      </c>
      <c r="T113" s="19">
        <f>'C2D-E6420'!$B136</f>
        <v>193</v>
      </c>
      <c r="U113" s="19">
        <f>'C2X-X6800'!$B136</f>
        <v>257</v>
      </c>
      <c r="V113" s="19">
        <f>'C2X-QX6700'!$B136</f>
        <v>248</v>
      </c>
      <c r="W113" s="19">
        <f>'C2X-QX6850'!$B136</f>
        <v>265</v>
      </c>
      <c r="X113" s="19">
        <f>'C2X-QX9650'!$B136</f>
        <v>306</v>
      </c>
      <c r="Y113" s="19">
        <f>'C2X-QX9770'!$B136</f>
        <v>315</v>
      </c>
      <c r="Z113" s="19">
        <f>'A64X2-3800+(939)'!$B136</f>
        <v>128</v>
      </c>
      <c r="AA113" s="19">
        <f>'A64X2-4400+(939)'!$B136</f>
        <v>148</v>
      </c>
      <c r="AB113" s="19">
        <f>'A64X2-4800+(939)'!$B136</f>
        <v>158</v>
      </c>
      <c r="AC113" s="19">
        <f>'A64-FX60(939)'!$B136</f>
        <v>172</v>
      </c>
      <c r="AD113" s="19">
        <f>'AX2-BE-2350'!$B136</f>
        <v>140</v>
      </c>
      <c r="AE113" s="19">
        <f>'AX2-BE-2350L'!$B136</f>
        <v>139</v>
      </c>
      <c r="AF113" s="19">
        <f>'A64X2-4400+'!$B136</f>
        <v>158</v>
      </c>
      <c r="AG113" s="19">
        <f>'A64X2-4400+(EE)'!$B136</f>
        <v>147</v>
      </c>
      <c r="AH113" s="19">
        <f>'A64X2-4600+(EE)'!$B136</f>
        <v>166</v>
      </c>
      <c r="AI113" s="19">
        <f>'A64X2-4800+(EE)'!$B136</f>
        <v>154</v>
      </c>
      <c r="AJ113" s="19">
        <f>'A64X2-5000+'!$B136</f>
        <v>198</v>
      </c>
      <c r="AK113" s="19">
        <f>'A64X2-6000+'!$B136</f>
        <v>214</v>
      </c>
    </row>
    <row r="114" spans="1:37" ht="12.75">
      <c r="A114" s="1" t="s">
        <v>75</v>
      </c>
      <c r="B114" s="19">
        <f>'P4-521'!$B137</f>
        <v>56</v>
      </c>
      <c r="C114" s="19">
        <f>'P4-531'!$B137</f>
        <v>60</v>
      </c>
      <c r="D114" s="19">
        <f>'P4-651'!$B137</f>
        <v>71</v>
      </c>
      <c r="E114" s="19">
        <f>'P-D805'!$B137</f>
        <v>69</v>
      </c>
      <c r="F114" s="19">
        <f>'P-D915'!$B137</f>
        <v>78</v>
      </c>
      <c r="G114" s="19">
        <f>'P-D930'!$B137</f>
        <v>83</v>
      </c>
      <c r="H114" s="19">
        <f>'P-D940'!$B137</f>
        <v>88</v>
      </c>
      <c r="I114" s="19">
        <f>'Celeron-420'!$B137</f>
        <v>54</v>
      </c>
      <c r="J114" s="19">
        <f>'Celeron-430'!$B137</f>
        <v>59</v>
      </c>
      <c r="K114" s="19">
        <f>'Celeron-440'!$B137</f>
        <v>64</v>
      </c>
      <c r="L114" s="19">
        <f>'P-E2140'!$B137</f>
        <v>86</v>
      </c>
      <c r="M114" s="19">
        <f>'P-E2160'!$B137</f>
        <v>95</v>
      </c>
      <c r="N114" s="19">
        <f>'C2D-E4300'!$B137</f>
        <v>107</v>
      </c>
      <c r="O114" s="19">
        <f>'C2D-E4400'!$B137</f>
        <v>116</v>
      </c>
      <c r="P114" s="19">
        <f>'C2D-E6300'!$B137</f>
        <v>112</v>
      </c>
      <c r="Q114" s="19">
        <f>'C2D-E6320L'!$B137</f>
        <v>119</v>
      </c>
      <c r="R114" s="19">
        <f>'C2D-E6320'!$B137</f>
        <v>120</v>
      </c>
      <c r="S114" s="19">
        <f>'C2D-E6420L'!$B137</f>
        <v>136</v>
      </c>
      <c r="T114" s="19">
        <f>'C2D-E6420'!$B137</f>
        <v>136</v>
      </c>
      <c r="U114" s="19">
        <f>'C2X-X6800'!$B137</f>
        <v>177</v>
      </c>
      <c r="V114" s="19">
        <f>'C2X-QX6700'!$B137</f>
        <v>161</v>
      </c>
      <c r="W114" s="19">
        <f>'C2X-QX6850'!$B137</f>
        <v>177</v>
      </c>
      <c r="X114" s="19">
        <f>'C2X-QX9650'!$B137</f>
        <v>193</v>
      </c>
      <c r="Y114" s="19">
        <f>'C2X-QX9770'!$B137</f>
        <v>197</v>
      </c>
      <c r="Z114" s="19">
        <f>'A64X2-3800+(939)'!$B137</f>
        <v>94</v>
      </c>
      <c r="AA114" s="19">
        <f>'A64X2-4400+(939)'!$B137</f>
        <v>110</v>
      </c>
      <c r="AB114" s="19">
        <f>'A64X2-4800+(939)'!$B137</f>
        <v>119</v>
      </c>
      <c r="AC114" s="19">
        <f>'A64-FX60(939)'!$B137</f>
        <v>126</v>
      </c>
      <c r="AD114" s="19">
        <f>'AX2-BE-2350'!$B137</f>
        <v>102</v>
      </c>
      <c r="AE114" s="19">
        <f>'AX2-BE-2350L'!$B137</f>
        <v>101</v>
      </c>
      <c r="AF114" s="19">
        <f>'A64X2-4400+'!$B137</f>
        <v>114</v>
      </c>
      <c r="AG114" s="19">
        <f>'A64X2-4400+(EE)'!$B137</f>
        <v>109</v>
      </c>
      <c r="AH114" s="19">
        <f>'A64X2-4600+(EE)'!$B137</f>
        <v>120</v>
      </c>
      <c r="AI114" s="19">
        <f>'A64X2-4800+(EE)'!$B137</f>
        <v>111</v>
      </c>
      <c r="AJ114" s="19">
        <f>'A64X2-5000+'!$B137</f>
        <v>143</v>
      </c>
      <c r="AK114" s="19">
        <f>'A64X2-6000+'!$B137</f>
        <v>154</v>
      </c>
    </row>
    <row r="115" spans="1:37" ht="12.75">
      <c r="A115" s="1" t="s">
        <v>16</v>
      </c>
      <c r="B115" s="20">
        <f>'P4-521'!$B138</f>
        <v>75</v>
      </c>
      <c r="C115" s="20">
        <f>'P4-531'!$B138</f>
        <v>79</v>
      </c>
      <c r="D115" s="20">
        <f>'P4-651'!$B138</f>
        <v>93</v>
      </c>
      <c r="E115" s="20">
        <f>'P-D805'!$B138</f>
        <v>92</v>
      </c>
      <c r="F115" s="20">
        <f>'P-D915'!$B138</f>
        <v>106</v>
      </c>
      <c r="G115" s="20">
        <f>'P-D930'!$B138</f>
        <v>112</v>
      </c>
      <c r="H115" s="20">
        <f>'P-D940'!$B138</f>
        <v>119</v>
      </c>
      <c r="I115" s="20">
        <f>'Celeron-420'!$B138</f>
        <v>72</v>
      </c>
      <c r="J115" s="20">
        <f>'Celeron-430'!$B138</f>
        <v>80</v>
      </c>
      <c r="K115" s="20">
        <f>'Celeron-440'!$B138</f>
        <v>87</v>
      </c>
      <c r="L115" s="20">
        <f>'P-E2140'!$B138</f>
        <v>118</v>
      </c>
      <c r="M115" s="20">
        <f>'P-E2160'!$B138</f>
        <v>130</v>
      </c>
      <c r="N115" s="20">
        <f>'C2D-E4300'!$B138</f>
        <v>145</v>
      </c>
      <c r="O115" s="20">
        <f>'C2D-E4400'!$B138</f>
        <v>157</v>
      </c>
      <c r="P115" s="20">
        <f>'C2D-E6300'!$B138</f>
        <v>150</v>
      </c>
      <c r="Q115" s="20">
        <f>'C2D-E6320L'!$B138</f>
        <v>164</v>
      </c>
      <c r="R115" s="20">
        <f>'C2D-E6320'!$B138</f>
        <v>165</v>
      </c>
      <c r="S115" s="20">
        <f>'C2D-E6420L'!$B138</f>
        <v>188</v>
      </c>
      <c r="T115" s="20">
        <f>'C2D-E6420'!$B138</f>
        <v>188</v>
      </c>
      <c r="U115" s="20">
        <f>'C2X-X6800'!$B138</f>
        <v>250</v>
      </c>
      <c r="V115" s="20">
        <f>'C2X-QX6700'!$B138</f>
        <v>238</v>
      </c>
      <c r="W115" s="20">
        <f>'C2X-QX6850'!$B138</f>
        <v>257</v>
      </c>
      <c r="X115" s="20">
        <f>'C2X-QX9650'!$B138</f>
        <v>294</v>
      </c>
      <c r="Y115" s="20">
        <f>'C2X-QX9770'!$B138</f>
        <v>303</v>
      </c>
      <c r="Z115" s="20">
        <f>'A64X2-3800+(939)'!$B138</f>
        <v>124</v>
      </c>
      <c r="AA115" s="20">
        <f>'A64X2-4400+(939)'!$B138</f>
        <v>144</v>
      </c>
      <c r="AB115" s="20">
        <f>'A64X2-4800+(939)'!$B138</f>
        <v>154</v>
      </c>
      <c r="AC115" s="20">
        <f>'A64-FX60(939)'!$B138</f>
        <v>167</v>
      </c>
      <c r="AD115" s="20">
        <f>'AX2-BE-2350'!$B138</f>
        <v>136</v>
      </c>
      <c r="AE115" s="20">
        <f>'AX2-BE-2350L'!$B138</f>
        <v>135</v>
      </c>
      <c r="AF115" s="20">
        <f>'A64X2-4400+'!$B138</f>
        <v>153</v>
      </c>
      <c r="AG115" s="20">
        <f>'A64X2-4400+(EE)'!$B138</f>
        <v>144</v>
      </c>
      <c r="AH115" s="20">
        <f>'A64X2-4600+(EE)'!$B138</f>
        <v>161</v>
      </c>
      <c r="AI115" s="20">
        <f>'A64X2-4800+(EE)'!$B138</f>
        <v>149</v>
      </c>
      <c r="AJ115" s="20">
        <f>'A64X2-5000+'!$B138</f>
        <v>193</v>
      </c>
      <c r="AK115" s="20">
        <f>'A64X2-6000+'!$B138</f>
        <v>208</v>
      </c>
    </row>
    <row r="116" spans="1:37" s="24" customFormat="1" ht="12.75">
      <c r="A116" s="1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</row>
    <row r="117" ht="15.75">
      <c r="A117" s="3" t="s">
        <v>84</v>
      </c>
    </row>
    <row r="118" spans="1:37" ht="12.75">
      <c r="A118" s="1" t="s">
        <v>73</v>
      </c>
      <c r="B118" s="19">
        <f>'P4-521'!$B141</f>
        <v>76</v>
      </c>
      <c r="C118" s="19">
        <f>'P4-531'!$B141</f>
        <v>80</v>
      </c>
      <c r="D118" s="19">
        <f>'P4-651'!$B141</f>
        <v>93</v>
      </c>
      <c r="E118" s="19">
        <f>'P-D805'!$B141</f>
        <v>79</v>
      </c>
      <c r="F118" s="19">
        <f>'P-D915'!$B141</f>
        <v>90</v>
      </c>
      <c r="G118" s="19">
        <f>'P-D930'!$B141</f>
        <v>95</v>
      </c>
      <c r="H118" s="19">
        <f>'P-D940'!$B141</f>
        <v>101</v>
      </c>
      <c r="I118" s="19">
        <f>'Celeron-420'!$B141</f>
        <v>76</v>
      </c>
      <c r="J118" s="19">
        <f>'Celeron-430'!$B141</f>
        <v>83</v>
      </c>
      <c r="K118" s="19">
        <f>'Celeron-440'!$B141</f>
        <v>89</v>
      </c>
      <c r="L118" s="19">
        <f>'P-E2140'!$B141</f>
        <v>93</v>
      </c>
      <c r="M118" s="19">
        <f>'P-E2160'!$B141</f>
        <v>100</v>
      </c>
      <c r="N118" s="19">
        <f>'C2D-E4300'!$B141</f>
        <v>87</v>
      </c>
      <c r="O118" s="19">
        <f>'C2D-E4400'!$B141</f>
        <v>94</v>
      </c>
      <c r="P118" s="19">
        <f>'C2D-E6300'!$B141</f>
        <v>87</v>
      </c>
      <c r="Q118" s="19">
        <f>'C2D-E6320L'!$B141</f>
        <v>113</v>
      </c>
      <c r="R118" s="19">
        <f>'C2D-E6320'!$B141</f>
        <v>113</v>
      </c>
      <c r="S118" s="19">
        <f>'C2D-E6420L'!$B141</f>
        <v>119</v>
      </c>
      <c r="T118" s="19">
        <f>'C2D-E6420'!$B141</f>
        <v>119</v>
      </c>
      <c r="U118" s="19">
        <f>'C2X-X6800'!$B141</f>
        <v>174</v>
      </c>
      <c r="V118" s="19">
        <f>'C2X-QX6700'!$B141</f>
        <v>144</v>
      </c>
      <c r="W118" s="19">
        <f>'C2X-QX6850'!$B141</f>
        <v>189</v>
      </c>
      <c r="X118" s="19">
        <f>'C2X-QX9650'!$B141</f>
        <v>204</v>
      </c>
      <c r="Y118" s="19">
        <f>'C2X-QX9770'!$B141</f>
        <v>226</v>
      </c>
      <c r="Z118" s="19">
        <f>'A64X2-3800+(939)'!$B141</f>
        <v>89</v>
      </c>
      <c r="AA118" s="19">
        <f>'A64X2-4400+(939)'!$B141</f>
        <v>70</v>
      </c>
      <c r="AB118" s="19">
        <f>'A64X2-4800+(939)'!$B141</f>
        <v>96</v>
      </c>
      <c r="AC118" s="19">
        <f>'A64-FX60(939)'!$B141</f>
        <v>106</v>
      </c>
      <c r="AD118" s="19">
        <f>'AX2-BE-2350'!$B141</f>
        <v>86</v>
      </c>
      <c r="AE118" s="19">
        <f>'AX2-BE-2350L'!$B141</f>
        <v>84</v>
      </c>
      <c r="AF118" s="19">
        <f>'A64X2-4400+'!$B141</f>
        <v>91</v>
      </c>
      <c r="AG118" s="19">
        <f>'A64X2-4400+(EE)'!$B141</f>
        <v>95</v>
      </c>
      <c r="AH118" s="19">
        <f>'A64X2-4600+(EE)'!$B141</f>
        <v>93</v>
      </c>
      <c r="AI118" s="19">
        <f>'A64X2-4800+(EE)'!$B141</f>
        <v>102</v>
      </c>
      <c r="AJ118" s="19">
        <f>'A64X2-5000+'!$B141</f>
        <v>98</v>
      </c>
      <c r="AK118" s="19">
        <f>'A64X2-6000+'!$B141</f>
        <v>112</v>
      </c>
    </row>
    <row r="119" spans="1:37" ht="12.75">
      <c r="A119" s="1" t="s">
        <v>74</v>
      </c>
      <c r="B119" s="19">
        <f>'P4-521'!$B142</f>
        <v>58</v>
      </c>
      <c r="C119" s="19">
        <f>'P4-531'!$B142</f>
        <v>60</v>
      </c>
      <c r="D119" s="19">
        <f>'P4-651'!$B142</f>
        <v>69</v>
      </c>
      <c r="E119" s="19">
        <f>'P-D805'!$B142</f>
        <v>62</v>
      </c>
      <c r="F119" s="19">
        <f>'P-D915'!$B142</f>
        <v>69</v>
      </c>
      <c r="G119" s="19">
        <f>'P-D930'!$B142</f>
        <v>72</v>
      </c>
      <c r="H119" s="19">
        <f>'P-D940'!$B142</f>
        <v>73</v>
      </c>
      <c r="I119" s="19">
        <f>'Celeron-420'!$B142</f>
        <v>52</v>
      </c>
      <c r="J119" s="19">
        <f>'Celeron-430'!$B142</f>
        <v>57</v>
      </c>
      <c r="K119" s="19">
        <f>'Celeron-440'!$B142</f>
        <v>62</v>
      </c>
      <c r="L119" s="19">
        <f>'P-E2140'!$B142</f>
        <v>81</v>
      </c>
      <c r="M119" s="19">
        <f>'P-E2160'!$B142</f>
        <v>76</v>
      </c>
      <c r="N119" s="19">
        <f>'C2D-E4300'!$B142</f>
        <v>81</v>
      </c>
      <c r="O119" s="19">
        <f>'C2D-E4400'!$B142</f>
        <v>84</v>
      </c>
      <c r="P119" s="19">
        <f>'C2D-E6300'!$B142</f>
        <v>77</v>
      </c>
      <c r="Q119" s="19">
        <f>'C2D-E6320L'!$B142</f>
        <v>84</v>
      </c>
      <c r="R119" s="19">
        <f>'C2D-E6320'!$B142</f>
        <v>85</v>
      </c>
      <c r="S119" s="19">
        <f>'C2D-E6420L'!$B142</f>
        <v>90</v>
      </c>
      <c r="T119" s="19">
        <f>'C2D-E6420'!$B142</f>
        <v>89</v>
      </c>
      <c r="U119" s="19">
        <f>'C2X-X6800'!$B142</f>
        <v>93</v>
      </c>
      <c r="V119" s="19">
        <f>'C2X-QX6700'!$B142</f>
        <v>93</v>
      </c>
      <c r="W119" s="19">
        <f>'C2X-QX6850'!$B142</f>
        <v>95</v>
      </c>
      <c r="X119" s="19">
        <f>'C2X-QX9650'!$B142</f>
        <v>92</v>
      </c>
      <c r="Y119" s="19">
        <f>'C2X-QX9770'!$B142</f>
        <v>98</v>
      </c>
      <c r="Z119" s="19">
        <f>'A64X2-3800+(939)'!$B142</f>
        <v>57</v>
      </c>
      <c r="AA119" s="19">
        <f>'A64X2-4400+(939)'!$B142</f>
        <v>56</v>
      </c>
      <c r="AB119" s="19">
        <f>'A64X2-4800+(939)'!$B142</f>
        <v>58</v>
      </c>
      <c r="AC119" s="19">
        <f>'A64-FX60(939)'!$B142</f>
        <v>61</v>
      </c>
      <c r="AD119" s="19">
        <f>'AX2-BE-2350'!$B142</f>
        <v>65</v>
      </c>
      <c r="AE119" s="19">
        <f>'AX2-BE-2350L'!$B142</f>
        <v>61</v>
      </c>
      <c r="AF119" s="19">
        <f>'A64X2-4400+'!$B142</f>
        <v>66</v>
      </c>
      <c r="AG119" s="19">
        <f>'A64X2-4400+(EE)'!$B142</f>
        <v>64</v>
      </c>
      <c r="AH119" s="19">
        <f>'A64X2-4600+(EE)'!$B142</f>
        <v>71</v>
      </c>
      <c r="AI119" s="19">
        <f>'A64X2-4800+(EE)'!$B142</f>
        <v>66</v>
      </c>
      <c r="AJ119" s="19">
        <f>'A64X2-5000+'!$B142</f>
        <v>76</v>
      </c>
      <c r="AK119" s="19">
        <f>'A64X2-6000+'!$B142</f>
        <v>84</v>
      </c>
    </row>
    <row r="120" spans="1:37" ht="12.75">
      <c r="A120" s="1" t="s">
        <v>75</v>
      </c>
      <c r="B120" s="19">
        <f>'P4-521'!$B143</f>
        <v>58</v>
      </c>
      <c r="C120" s="19">
        <f>'P4-531'!$B143</f>
        <v>60</v>
      </c>
      <c r="D120" s="19">
        <f>'P4-651'!$B143</f>
        <v>66</v>
      </c>
      <c r="E120" s="19">
        <f>'P-D805'!$B143</f>
        <v>59</v>
      </c>
      <c r="F120" s="19">
        <f>'P-D915'!$B143</f>
        <v>66</v>
      </c>
      <c r="G120" s="19">
        <f>'P-D930'!$B143</f>
        <v>65</v>
      </c>
      <c r="H120" s="19">
        <f>'P-D940'!$B143</f>
        <v>66</v>
      </c>
      <c r="I120" s="19">
        <f>'Celeron-420'!$B143</f>
        <v>52</v>
      </c>
      <c r="J120" s="19">
        <f>'Celeron-430'!$B143</f>
        <v>57</v>
      </c>
      <c r="K120" s="19">
        <f>'Celeron-440'!$B143</f>
        <v>61</v>
      </c>
      <c r="L120" s="19">
        <f>'P-E2140'!$B143</f>
        <v>67</v>
      </c>
      <c r="M120" s="19">
        <f>'P-E2160'!$B143</f>
        <v>67</v>
      </c>
      <c r="N120" s="19">
        <f>'C2D-E4300'!$B143</f>
        <v>68</v>
      </c>
      <c r="O120" s="19">
        <f>'C2D-E4400'!$B143</f>
        <v>68</v>
      </c>
      <c r="P120" s="19">
        <f>'C2D-E6300'!$B143</f>
        <v>69</v>
      </c>
      <c r="Q120" s="19">
        <f>'C2D-E6320L'!$B143</f>
        <v>69</v>
      </c>
      <c r="R120" s="19">
        <f>'C2D-E6320'!$B143</f>
        <v>70</v>
      </c>
      <c r="S120" s="19">
        <f>'C2D-E6420L'!$B143</f>
        <v>71</v>
      </c>
      <c r="T120" s="19">
        <f>'C2D-E6420'!$B143</f>
        <v>70</v>
      </c>
      <c r="U120" s="19">
        <f>'C2X-X6800'!$B143</f>
        <v>72</v>
      </c>
      <c r="V120" s="19">
        <f>'C2X-QX6700'!$B143</f>
        <v>71</v>
      </c>
      <c r="W120" s="19">
        <f>'C2X-QX6850'!$B143</f>
        <v>72</v>
      </c>
      <c r="X120" s="19">
        <f>'C2X-QX9650'!$B143</f>
        <v>70</v>
      </c>
      <c r="Y120" s="19">
        <f>'C2X-QX9770'!$B143</f>
        <v>75</v>
      </c>
      <c r="Z120" s="19">
        <f>'A64X2-3800+(939)'!$B143</f>
        <v>50</v>
      </c>
      <c r="AA120" s="19">
        <f>'A64X2-4400+(939)'!$B143</f>
        <v>45</v>
      </c>
      <c r="AB120" s="19">
        <f>'A64X2-4800+(939)'!$B143</f>
        <v>45</v>
      </c>
      <c r="AC120" s="19">
        <f>'A64-FX60(939)'!$B143</f>
        <v>50</v>
      </c>
      <c r="AD120" s="19">
        <f>'AX2-BE-2350'!$B143</f>
        <v>65</v>
      </c>
      <c r="AE120" s="19">
        <f>'AX2-BE-2350L'!$B143</f>
        <v>58</v>
      </c>
      <c r="AF120" s="19">
        <f>'A64X2-4400+'!$B143</f>
        <v>64</v>
      </c>
      <c r="AG120" s="19">
        <f>'A64X2-4400+(EE)'!$B143</f>
        <v>60</v>
      </c>
      <c r="AH120" s="19">
        <f>'A64X2-4600+(EE)'!$B143</f>
        <v>67</v>
      </c>
      <c r="AI120" s="19">
        <f>'A64X2-4800+(EE)'!$B143</f>
        <v>58</v>
      </c>
      <c r="AJ120" s="19">
        <f>'A64X2-5000+'!$B143</f>
        <v>70</v>
      </c>
      <c r="AK120" s="19">
        <f>'A64X2-6000+'!$B143</f>
        <v>70</v>
      </c>
    </row>
    <row r="121" spans="1:37" ht="12.75">
      <c r="A121" s="1" t="s">
        <v>16</v>
      </c>
      <c r="B121" s="20">
        <f>'P4-521'!$B144</f>
        <v>62</v>
      </c>
      <c r="C121" s="20">
        <f>'P4-531'!$B144</f>
        <v>64</v>
      </c>
      <c r="D121" s="20">
        <f>'P4-651'!$B144</f>
        <v>73</v>
      </c>
      <c r="E121" s="20">
        <f>'P-D805'!$B144</f>
        <v>65</v>
      </c>
      <c r="F121" s="20">
        <f>'P-D915'!$B144</f>
        <v>73</v>
      </c>
      <c r="G121" s="20">
        <f>'P-D930'!$B144</f>
        <v>75</v>
      </c>
      <c r="H121" s="20">
        <f>'P-D940'!$B144</f>
        <v>77</v>
      </c>
      <c r="I121" s="20">
        <f>'Celeron-420'!$B144</f>
        <v>57</v>
      </c>
      <c r="J121" s="20">
        <f>'Celeron-430'!$B144</f>
        <v>62</v>
      </c>
      <c r="K121" s="20">
        <f>'Celeron-440'!$B144</f>
        <v>67</v>
      </c>
      <c r="L121" s="20">
        <f>'P-E2140'!$B144</f>
        <v>81</v>
      </c>
      <c r="M121" s="20">
        <f>'P-E2160'!$B144</f>
        <v>79</v>
      </c>
      <c r="N121" s="20">
        <f>'C2D-E4300'!$B144</f>
        <v>80</v>
      </c>
      <c r="O121" s="20">
        <f>'C2D-E4400'!$B144</f>
        <v>83</v>
      </c>
      <c r="P121" s="20">
        <f>'C2D-E6300'!$B144</f>
        <v>77</v>
      </c>
      <c r="Q121" s="20">
        <f>'C2D-E6320L'!$B144</f>
        <v>87</v>
      </c>
      <c r="R121" s="20">
        <f>'C2D-E6320'!$B144</f>
        <v>88</v>
      </c>
      <c r="S121" s="20">
        <f>'C2D-E6420L'!$B144</f>
        <v>92</v>
      </c>
      <c r="T121" s="20">
        <f>'C2D-E6420'!$B144</f>
        <v>91</v>
      </c>
      <c r="U121" s="20">
        <f>'C2X-X6800'!$B144</f>
        <v>105</v>
      </c>
      <c r="V121" s="20">
        <f>'C2X-QX6700'!$B144</f>
        <v>99</v>
      </c>
      <c r="W121" s="20">
        <f>'C2X-QX6850'!$B144</f>
        <v>109</v>
      </c>
      <c r="X121" s="20">
        <f>'C2X-QX9650'!$B144</f>
        <v>110</v>
      </c>
      <c r="Y121" s="20">
        <f>'C2X-QX9770'!$B144</f>
        <v>119</v>
      </c>
      <c r="Z121" s="20">
        <f>'A64X2-3800+(939)'!$B144</f>
        <v>62</v>
      </c>
      <c r="AA121" s="20">
        <f>'A64X2-4400+(939)'!$B144</f>
        <v>57</v>
      </c>
      <c r="AB121" s="20">
        <f>'A64X2-4800+(939)'!$B144</f>
        <v>63</v>
      </c>
      <c r="AC121" s="20">
        <f>'A64-FX60(939)'!$B144</f>
        <v>68</v>
      </c>
      <c r="AD121" s="20">
        <f>'AX2-BE-2350'!$B144</f>
        <v>69</v>
      </c>
      <c r="AE121" s="20">
        <f>'AX2-BE-2350L'!$B144</f>
        <v>65</v>
      </c>
      <c r="AF121" s="20">
        <f>'A64X2-4400+'!$B144</f>
        <v>71</v>
      </c>
      <c r="AG121" s="20">
        <f>'A64X2-4400+(EE)'!$B144</f>
        <v>69</v>
      </c>
      <c r="AH121" s="20">
        <f>'A64X2-4600+(EE)'!$B144</f>
        <v>75</v>
      </c>
      <c r="AI121" s="20">
        <f>'A64X2-4800+(EE)'!$B144</f>
        <v>72</v>
      </c>
      <c r="AJ121" s="20">
        <f>'A64X2-5000+'!$B144</f>
        <v>79</v>
      </c>
      <c r="AK121" s="20">
        <f>'A64X2-6000+'!$B144</f>
        <v>87</v>
      </c>
    </row>
    <row r="122" spans="1:37" s="24" customFormat="1" ht="12.75">
      <c r="A122" s="1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</row>
    <row r="123" ht="15.75">
      <c r="A123" s="3" t="s">
        <v>72</v>
      </c>
    </row>
    <row r="124" spans="1:37" ht="12.75">
      <c r="A124" s="1" t="s">
        <v>73</v>
      </c>
      <c r="B124" s="19">
        <f>'P4-521'!$B147</f>
        <v>13426</v>
      </c>
      <c r="C124" s="19">
        <f>'P4-531'!$B147</f>
        <v>14856</v>
      </c>
      <c r="D124" s="19">
        <f>'P4-651'!$B147</f>
        <v>14572</v>
      </c>
      <c r="E124" s="19">
        <f>'P-D805'!$B147</f>
        <v>15161</v>
      </c>
      <c r="F124" s="19">
        <f>'P-D915'!$B147</f>
        <v>16053</v>
      </c>
      <c r="G124" s="19">
        <f>'P-D930'!$B147</f>
        <v>16231</v>
      </c>
      <c r="H124" s="19">
        <f>'P-D940'!$B147</f>
        <v>15995</v>
      </c>
      <c r="I124" s="19">
        <f>'Celeron-420'!$B147</f>
        <v>13466</v>
      </c>
      <c r="J124" s="19">
        <f>'Celeron-430'!$B147</f>
        <v>13600</v>
      </c>
      <c r="K124" s="19">
        <f>'Celeron-440'!$B147</f>
        <v>14132</v>
      </c>
      <c r="L124" s="19">
        <f>'P-E2140'!$B147</f>
        <v>16107</v>
      </c>
      <c r="M124" s="19">
        <f>'P-E2160'!$B147</f>
        <v>16474</v>
      </c>
      <c r="N124" s="19">
        <f>'C2D-E4300'!$B147</f>
        <v>16797</v>
      </c>
      <c r="O124" s="19">
        <f>'C2D-E4400'!$B147</f>
        <v>16937</v>
      </c>
      <c r="P124" s="19">
        <f>'C2D-E6300'!$B147</f>
        <v>16834</v>
      </c>
      <c r="Q124" s="19">
        <f>'C2D-E6320L'!$B147</f>
        <v>17040</v>
      </c>
      <c r="R124" s="19">
        <f>'C2D-E6320'!$B147</f>
        <v>17083</v>
      </c>
      <c r="S124" s="19">
        <f>'C2D-E6420L'!$B147</f>
        <v>17213</v>
      </c>
      <c r="T124" s="19">
        <f>'C2D-E6420'!$B147</f>
        <v>17136</v>
      </c>
      <c r="U124" s="19">
        <f>'C2X-X6800'!$B147</f>
        <v>17651</v>
      </c>
      <c r="V124" s="19">
        <f>'C2X-QX6700'!$B147</f>
        <v>17557</v>
      </c>
      <c r="W124" s="19">
        <f>'C2X-QX6850'!$B147</f>
        <v>17766</v>
      </c>
      <c r="X124" s="19">
        <f>'C2X-QX9650'!$B147</f>
        <v>17854</v>
      </c>
      <c r="Y124" s="19">
        <f>'C2X-QX9770'!$B147</f>
        <v>18066</v>
      </c>
      <c r="Z124" s="19">
        <f>'A64X2-3800+(939)'!$B147</f>
        <v>16398</v>
      </c>
      <c r="AA124" s="19">
        <f>'A64X2-4400+(939)'!$B147</f>
        <v>16445</v>
      </c>
      <c r="AB124" s="19">
        <f>'A64X2-4800+(939)'!$B147</f>
        <v>16811</v>
      </c>
      <c r="AC124" s="19">
        <f>'A64-FX60(939)'!$B147</f>
        <v>16970</v>
      </c>
      <c r="AD124" s="19">
        <f>'AX2-BE-2350'!$B147</f>
        <v>16637</v>
      </c>
      <c r="AE124" s="19">
        <f>'AX2-BE-2350L'!$B147</f>
        <v>16204</v>
      </c>
      <c r="AF124" s="19">
        <f>'A64X2-4400+'!$B147</f>
        <v>16814</v>
      </c>
      <c r="AG124" s="19">
        <f>'A64X2-4400+(EE)'!$B147</f>
        <v>16521</v>
      </c>
      <c r="AH124" s="19">
        <f>'A64X2-4600+(EE)'!$B147</f>
        <v>17064</v>
      </c>
      <c r="AI124" s="19">
        <f>'A64X2-4800+(EE)'!$B147</f>
        <v>16886</v>
      </c>
      <c r="AJ124" s="19">
        <f>'A64X2-5000+'!$B147</f>
        <v>17171</v>
      </c>
      <c r="AK124" s="19">
        <f>'A64X2-6000+'!$B147</f>
        <v>17218</v>
      </c>
    </row>
    <row r="125" spans="1:37" ht="12.75">
      <c r="A125" s="1" t="s">
        <v>74</v>
      </c>
      <c r="B125" s="19">
        <f>'P4-521'!$B148</f>
        <v>10765</v>
      </c>
      <c r="C125" s="19">
        <f>'P4-531'!$B148</f>
        <v>11935</v>
      </c>
      <c r="D125" s="19">
        <f>'P4-651'!$B148</f>
        <v>13685</v>
      </c>
      <c r="E125" s="19">
        <f>'P-D805'!$B148</f>
        <v>13276</v>
      </c>
      <c r="F125" s="19">
        <f>'P-D915'!$B148</f>
        <v>14434</v>
      </c>
      <c r="G125" s="19">
        <f>'P-D930'!$B148</f>
        <v>14848</v>
      </c>
      <c r="H125" s="19">
        <f>'P-D940'!$B148</f>
        <v>15017</v>
      </c>
      <c r="I125" s="19">
        <f>'Celeron-420'!$B148</f>
        <v>10823</v>
      </c>
      <c r="J125" s="19">
        <f>'Celeron-430'!$B148</f>
        <v>11213</v>
      </c>
      <c r="K125" s="19">
        <f>'Celeron-440'!$B148</f>
        <v>12221</v>
      </c>
      <c r="L125" s="19">
        <f>'P-E2140'!$B148</f>
        <v>15016</v>
      </c>
      <c r="M125" s="19">
        <f>'P-E2160'!$B148</f>
        <v>15444</v>
      </c>
      <c r="N125" s="19">
        <f>'C2D-E4300'!$B148</f>
        <v>15817</v>
      </c>
      <c r="O125" s="19">
        <f>'C2D-E4400'!$B148</f>
        <v>15972</v>
      </c>
      <c r="P125" s="19">
        <f>'C2D-E6300'!$B148</f>
        <v>16169</v>
      </c>
      <c r="Q125" s="19">
        <f>'C2D-E6320L'!$B148</f>
        <v>16302</v>
      </c>
      <c r="R125" s="19">
        <f>'C2D-E6320'!$B148</f>
        <v>16372</v>
      </c>
      <c r="S125" s="19">
        <f>'C2D-E6420L'!$B148</f>
        <v>16535</v>
      </c>
      <c r="T125" s="19">
        <f>'C2D-E6420'!$B148</f>
        <v>16700</v>
      </c>
      <c r="U125" s="19">
        <f>'C2X-X6800'!$B148</f>
        <v>17227</v>
      </c>
      <c r="V125" s="19">
        <f>'C2X-QX6700'!$B148</f>
        <v>17075</v>
      </c>
      <c r="W125" s="19">
        <f>'C2X-QX6850'!$B148</f>
        <v>17250</v>
      </c>
      <c r="X125" s="19">
        <f>'C2X-QX9650'!$B148</f>
        <v>17469</v>
      </c>
      <c r="Y125" s="19">
        <f>'C2X-QX9770'!$B148</f>
        <v>17785</v>
      </c>
      <c r="Z125" s="19">
        <f>'A64X2-3800+(939)'!$B148</f>
        <v>15563</v>
      </c>
      <c r="AA125" s="19">
        <f>'A64X2-4400+(939)'!$B148</f>
        <v>15832</v>
      </c>
      <c r="AB125" s="19">
        <f>'A64X2-4800+(939)'!$B148</f>
        <v>16127</v>
      </c>
      <c r="AC125" s="19">
        <f>'A64-FX60(939)'!$B148</f>
        <v>16126</v>
      </c>
      <c r="AD125" s="19">
        <f>'AX2-BE-2350'!$B148</f>
        <v>15561</v>
      </c>
      <c r="AE125" s="19">
        <f>'AX2-BE-2350L'!$B148</f>
        <v>15487</v>
      </c>
      <c r="AF125" s="19">
        <f>'A64X2-4400+'!$B148</f>
        <v>16097</v>
      </c>
      <c r="AG125" s="19">
        <f>'A64X2-4400+(EE)'!$B148</f>
        <v>15949</v>
      </c>
      <c r="AH125" s="19">
        <f>'A64X2-4600+(EE)'!$B148</f>
        <v>16351</v>
      </c>
      <c r="AI125" s="19">
        <f>'A64X2-4800+(EE)'!$B148</f>
        <v>16097</v>
      </c>
      <c r="AJ125" s="19">
        <f>'A64X2-5000+'!$B148</f>
        <v>16279</v>
      </c>
      <c r="AK125" s="19">
        <f>'A64X2-6000+'!$B148</f>
        <v>17196</v>
      </c>
    </row>
    <row r="126" spans="1:37" ht="12.75">
      <c r="A126" s="1" t="s">
        <v>75</v>
      </c>
      <c r="B126" s="19">
        <f>'P4-521'!$B149</f>
        <v>10711</v>
      </c>
      <c r="C126" s="19">
        <f>'P4-531'!$B149</f>
        <v>11670</v>
      </c>
      <c r="D126" s="19">
        <f>'P4-651'!$B149</f>
        <v>12738</v>
      </c>
      <c r="E126" s="19">
        <f>'P-D805'!$B149</f>
        <v>11574</v>
      </c>
      <c r="F126" s="19">
        <f>'P-D915'!$B149</f>
        <v>13953</v>
      </c>
      <c r="G126" s="19">
        <f>'P-D930'!$B149</f>
        <v>13752</v>
      </c>
      <c r="H126" s="19">
        <f>'P-D940'!$B149</f>
        <v>15043</v>
      </c>
      <c r="I126" s="19">
        <f>'Celeron-420'!$B149</f>
        <v>8905</v>
      </c>
      <c r="J126" s="19">
        <f>'Celeron-430'!$B149</f>
        <v>10862</v>
      </c>
      <c r="K126" s="19">
        <f>'Celeron-440'!$B149</f>
        <v>11725</v>
      </c>
      <c r="L126" s="19">
        <f>'P-E2140'!$B149</f>
        <v>14493</v>
      </c>
      <c r="M126" s="19">
        <f>'P-E2160'!$B149</f>
        <v>15000</v>
      </c>
      <c r="N126" s="19">
        <f>'C2D-E4300'!$B149</f>
        <v>15520</v>
      </c>
      <c r="O126" s="19">
        <f>'C2D-E4400'!$B149</f>
        <v>15952</v>
      </c>
      <c r="P126" s="19">
        <f>'C2D-E6300'!$B149</f>
        <v>15769</v>
      </c>
      <c r="Q126" s="19">
        <f>'C2D-E6320L'!$B149</f>
        <v>15783</v>
      </c>
      <c r="R126" s="19">
        <f>'C2D-E6320'!$B149</f>
        <v>16120</v>
      </c>
      <c r="S126" s="19">
        <f>'C2D-E6420L'!$B149</f>
        <v>16259</v>
      </c>
      <c r="T126" s="19">
        <f>'C2D-E6420'!$B149</f>
        <v>16525</v>
      </c>
      <c r="U126" s="19">
        <f>'C2X-X6800'!$B149</f>
        <v>17021</v>
      </c>
      <c r="V126" s="19">
        <f>'C2X-QX6700'!$B149</f>
        <v>16792</v>
      </c>
      <c r="W126" s="19">
        <f>'C2X-QX6850'!$B149</f>
        <v>17012</v>
      </c>
      <c r="X126" s="19">
        <f>'C2X-QX9650'!$B149</f>
        <v>17155</v>
      </c>
      <c r="Y126" s="19">
        <f>'C2X-QX9770'!$B149</f>
        <v>17444</v>
      </c>
      <c r="Z126" s="19">
        <f>'A64X2-3800+(939)'!$B149</f>
        <v>15101</v>
      </c>
      <c r="AA126" s="19">
        <f>'A64X2-4400+(939)'!$B149</f>
        <v>15273</v>
      </c>
      <c r="AB126" s="19">
        <f>'A64X2-4800+(939)'!$B149</f>
        <v>15756</v>
      </c>
      <c r="AC126" s="19">
        <f>'A64-FX60(939)'!$B149</f>
        <v>15860</v>
      </c>
      <c r="AD126" s="19">
        <f>'AX2-BE-2350'!$B149</f>
        <v>15144</v>
      </c>
      <c r="AE126" s="19">
        <f>'AX2-BE-2350L'!$B149</f>
        <v>15115</v>
      </c>
      <c r="AF126" s="19">
        <f>'A64X2-4400+'!$B149</f>
        <v>15796</v>
      </c>
      <c r="AG126" s="19">
        <f>'A64X2-4400+(EE)'!$B149</f>
        <v>15669</v>
      </c>
      <c r="AH126" s="19">
        <f>'A64X2-4600+(EE)'!$B149</f>
        <v>16077</v>
      </c>
      <c r="AI126" s="19">
        <f>'A64X2-4800+(EE)'!$B149</f>
        <v>15595</v>
      </c>
      <c r="AJ126" s="19">
        <f>'A64X2-5000+'!$B149</f>
        <v>16043</v>
      </c>
      <c r="AK126" s="19">
        <f>'A64X2-6000+'!$B149</f>
        <v>16262</v>
      </c>
    </row>
    <row r="127" spans="1:37" ht="12.75">
      <c r="A127" s="1" t="s">
        <v>16</v>
      </c>
      <c r="B127" s="20">
        <f>'P4-521'!$B150</f>
        <v>11286</v>
      </c>
      <c r="C127" s="20">
        <f>'P4-531'!$B150</f>
        <v>12466</v>
      </c>
      <c r="D127" s="20">
        <f>'P4-651'!$B150</f>
        <v>13673</v>
      </c>
      <c r="E127" s="20">
        <f>'P-D805'!$B150</f>
        <v>13313</v>
      </c>
      <c r="F127" s="20">
        <f>'P-D915'!$B150</f>
        <v>14662</v>
      </c>
      <c r="G127" s="20">
        <f>'P-D930'!$B150</f>
        <v>14905</v>
      </c>
      <c r="H127" s="20">
        <f>'P-D940'!$B150</f>
        <v>15218</v>
      </c>
      <c r="I127" s="20">
        <f>'Celeron-420'!$B150</f>
        <v>10968</v>
      </c>
      <c r="J127" s="20">
        <f>'Celeron-430'!$B150</f>
        <v>11620</v>
      </c>
      <c r="K127" s="20">
        <f>'Celeron-440'!$B150</f>
        <v>12504</v>
      </c>
      <c r="L127" s="20">
        <f>'P-E2140'!$B150</f>
        <v>15130</v>
      </c>
      <c r="M127" s="20">
        <f>'P-E2160'!$B150</f>
        <v>15561</v>
      </c>
      <c r="N127" s="20">
        <f>'C2D-E4300'!$B150</f>
        <v>15954</v>
      </c>
      <c r="O127" s="20">
        <f>'C2D-E4400'!$B150</f>
        <v>16161</v>
      </c>
      <c r="P127" s="20">
        <f>'C2D-E6300'!$B150</f>
        <v>16222</v>
      </c>
      <c r="Q127" s="20">
        <f>'C2D-E6320L'!$B150</f>
        <v>16346</v>
      </c>
      <c r="R127" s="20">
        <f>'C2D-E6320'!$B150</f>
        <v>16464</v>
      </c>
      <c r="S127" s="20">
        <f>'C2D-E6420L'!$B150</f>
        <v>16615</v>
      </c>
      <c r="T127" s="20">
        <f>'C2D-E6420'!$B150</f>
        <v>16752</v>
      </c>
      <c r="U127" s="20">
        <f>'C2X-X6800'!$B150</f>
        <v>17271</v>
      </c>
      <c r="V127" s="20">
        <f>'C2X-QX6700'!$B150</f>
        <v>17115</v>
      </c>
      <c r="W127" s="20">
        <f>'C2X-QX6850'!$B150</f>
        <v>17306</v>
      </c>
      <c r="X127" s="20">
        <f>'C2X-QX9650'!$B150</f>
        <v>17483</v>
      </c>
      <c r="Y127" s="20">
        <f>'C2X-QX9770'!$B150</f>
        <v>17773</v>
      </c>
      <c r="Z127" s="20">
        <f>'A64X2-3800+(939)'!$B150</f>
        <v>15638</v>
      </c>
      <c r="AA127" s="20">
        <f>'A64X2-4400+(939)'!$B150</f>
        <v>15843</v>
      </c>
      <c r="AB127" s="20">
        <f>'A64X2-4800+(939)'!$B150</f>
        <v>16190</v>
      </c>
      <c r="AC127" s="20">
        <f>'A64-FX60(939)'!$B150</f>
        <v>16242</v>
      </c>
      <c r="AD127" s="20">
        <f>'AX2-BE-2350'!$B150</f>
        <v>15693</v>
      </c>
      <c r="AE127" s="20">
        <f>'AX2-BE-2350L'!$B150</f>
        <v>15556</v>
      </c>
      <c r="AF127" s="20">
        <f>'A64X2-4400+'!$B150</f>
        <v>16180</v>
      </c>
      <c r="AG127" s="20">
        <f>'A64X2-4400+(EE)'!$B150</f>
        <v>16007</v>
      </c>
      <c r="AH127" s="20">
        <f>'A64X2-4600+(EE)'!$B150</f>
        <v>16439</v>
      </c>
      <c r="AI127" s="20">
        <f>'A64X2-4800+(EE)'!$B150</f>
        <v>16154</v>
      </c>
      <c r="AJ127" s="20">
        <f>'A64X2-5000+'!$B150</f>
        <v>16410</v>
      </c>
      <c r="AK127" s="20">
        <f>'A64X2-6000+'!$B150</f>
        <v>17014</v>
      </c>
    </row>
    <row r="129" spans="14:37" ht="12.75">
      <c r="N129" s="20"/>
      <c r="U129" s="20"/>
      <c r="V129" s="20"/>
      <c r="W129" s="20"/>
      <c r="X129" s="20"/>
      <c r="Y129" s="20"/>
      <c r="AK129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1.36</v>
      </c>
    </row>
    <row r="3" spans="1:2" ht="12.75">
      <c r="A3" s="1" t="s">
        <v>2</v>
      </c>
      <c r="B3" s="2">
        <v>2.94</v>
      </c>
    </row>
    <row r="4" spans="1:2" ht="12.75">
      <c r="A4" s="1" t="s">
        <v>3</v>
      </c>
      <c r="B4" s="2">
        <v>2.54</v>
      </c>
    </row>
    <row r="5" spans="1:2" ht="12.75">
      <c r="A5" s="1" t="s">
        <v>4</v>
      </c>
      <c r="B5" s="2">
        <v>1.32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2.15</v>
      </c>
    </row>
    <row r="8" spans="1:2" ht="12.75">
      <c r="A8" s="1" t="s">
        <v>7</v>
      </c>
      <c r="B8" s="2">
        <v>1.86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4.66</v>
      </c>
    </row>
    <row r="11" spans="1:2" ht="15.75">
      <c r="A11" s="3" t="s">
        <v>10</v>
      </c>
      <c r="B11" s="4">
        <v>4.66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1.32</v>
      </c>
    </row>
    <row r="15" ht="18">
      <c r="A15" s="12" t="s">
        <v>12</v>
      </c>
    </row>
    <row r="16" spans="1:2" ht="12.75">
      <c r="A16" s="1" t="s">
        <v>13</v>
      </c>
      <c r="B16" s="2">
        <v>2.04</v>
      </c>
    </row>
    <row r="17" spans="1:2" ht="12.75">
      <c r="A17" s="1" t="s">
        <v>14</v>
      </c>
      <c r="B17" s="2">
        <v>2.08</v>
      </c>
    </row>
    <row r="18" spans="1:2" ht="12.75">
      <c r="A18" s="1" t="s">
        <v>15</v>
      </c>
      <c r="B18" s="2">
        <v>4.85</v>
      </c>
    </row>
    <row r="19" spans="1:2" ht="15.75">
      <c r="A19" s="3" t="s">
        <v>16</v>
      </c>
      <c r="B19" s="4">
        <v>2.43</v>
      </c>
    </row>
    <row r="20" spans="1:2" ht="15.75">
      <c r="A20" s="3" t="s">
        <v>9</v>
      </c>
      <c r="B20" s="5">
        <v>0.00177083333333333</v>
      </c>
    </row>
    <row r="22" spans="1:2" ht="18">
      <c r="A22" s="12" t="s">
        <v>17</v>
      </c>
      <c r="B22" s="5">
        <v>0.0126388888888889</v>
      </c>
    </row>
    <row r="24" spans="1:2" ht="18">
      <c r="A24" s="13" t="s">
        <v>18</v>
      </c>
      <c r="B24" s="14">
        <f>GEOMEAN(B11,B12,B13,B16,B18,(1/B20),(1/B22))*11.8</f>
        <v>110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0.1625</v>
      </c>
      <c r="C28" s="8">
        <v>0.4372</v>
      </c>
      <c r="D28" s="8">
        <v>0.4305</v>
      </c>
      <c r="E28" s="8">
        <v>0.4024</v>
      </c>
      <c r="F28" s="8">
        <v>0.5384</v>
      </c>
      <c r="G28" s="8">
        <v>0.6168</v>
      </c>
    </row>
    <row r="29" spans="2:7" ht="12.75">
      <c r="B29" s="8">
        <v>0.1635</v>
      </c>
      <c r="C29" s="8">
        <v>0.4386</v>
      </c>
      <c r="D29" s="8">
        <v>0.4184</v>
      </c>
      <c r="E29" s="8">
        <v>0.401</v>
      </c>
      <c r="F29" s="8">
        <v>0.4781</v>
      </c>
      <c r="G29" s="8">
        <v>0.6025</v>
      </c>
    </row>
    <row r="30" spans="2:7" ht="12.75">
      <c r="B30" s="8">
        <v>0.1633</v>
      </c>
      <c r="C30" s="8">
        <v>0.4377</v>
      </c>
      <c r="D30" s="8">
        <v>0.4215</v>
      </c>
      <c r="E30" s="8">
        <v>0.4013</v>
      </c>
      <c r="F30" s="8">
        <v>0.4889</v>
      </c>
      <c r="G30" s="8">
        <v>0.6386</v>
      </c>
    </row>
    <row r="31" spans="2:7" ht="12.75">
      <c r="B31" s="8">
        <v>0.1638</v>
      </c>
      <c r="C31" s="8">
        <v>0.4396</v>
      </c>
      <c r="D31" s="8">
        <v>0.4229</v>
      </c>
      <c r="E31" s="8">
        <v>0.4019</v>
      </c>
      <c r="F31" s="8">
        <v>0.4746</v>
      </c>
      <c r="G31" s="8">
        <v>0.6034</v>
      </c>
    </row>
    <row r="32" spans="2:7" ht="12.75">
      <c r="B32" s="8">
        <v>0.1634</v>
      </c>
      <c r="C32" s="8">
        <v>0.4388</v>
      </c>
      <c r="D32" s="8">
        <v>0.4223</v>
      </c>
      <c r="E32" s="8">
        <v>0.4036</v>
      </c>
      <c r="F32" s="8">
        <v>0.4722</v>
      </c>
      <c r="G32" s="8">
        <v>0.5995</v>
      </c>
    </row>
    <row r="33" spans="2:7" ht="12.75">
      <c r="B33" s="8">
        <v>0.1636</v>
      </c>
      <c r="C33" s="8">
        <v>0.4389</v>
      </c>
      <c r="D33" s="8">
        <v>0.4226</v>
      </c>
      <c r="E33" s="8">
        <v>0.3996</v>
      </c>
      <c r="F33" s="8">
        <v>0.4716</v>
      </c>
      <c r="G33" s="8">
        <v>0.6263</v>
      </c>
    </row>
    <row r="34" spans="2:7" ht="12.75">
      <c r="B34" s="8">
        <v>0.1637</v>
      </c>
      <c r="C34" s="8">
        <v>0.4381</v>
      </c>
      <c r="D34" s="8">
        <v>0.4211</v>
      </c>
      <c r="E34" s="8">
        <v>0.4006</v>
      </c>
      <c r="F34" s="8">
        <v>0.4732</v>
      </c>
      <c r="G34" s="8">
        <v>0.6207</v>
      </c>
    </row>
    <row r="35" spans="2:7" ht="12.75">
      <c r="B35" s="8">
        <v>0.1634</v>
      </c>
      <c r="C35" s="8">
        <v>0.4394</v>
      </c>
      <c r="D35" s="8">
        <v>0.4224</v>
      </c>
      <c r="E35" s="8">
        <v>0.4016</v>
      </c>
      <c r="F35" s="8">
        <v>0.4943</v>
      </c>
      <c r="G35" s="8">
        <v>0.6014</v>
      </c>
    </row>
    <row r="36" spans="2:7" ht="12.75">
      <c r="B36" s="8">
        <v>0.1626</v>
      </c>
      <c r="C36" s="8">
        <v>0.4374</v>
      </c>
      <c r="D36" s="8">
        <v>0.4215</v>
      </c>
      <c r="E36" s="8">
        <v>0.4005</v>
      </c>
      <c r="F36" s="8">
        <v>0.4728</v>
      </c>
      <c r="G36" s="8">
        <v>0.5934</v>
      </c>
    </row>
    <row r="37" spans="2:7" ht="12.75">
      <c r="B37" s="8">
        <v>0.1637</v>
      </c>
      <c r="C37" s="8">
        <v>0.4359</v>
      </c>
      <c r="D37" s="8">
        <v>0.4215</v>
      </c>
      <c r="E37" s="8">
        <v>0.4005</v>
      </c>
      <c r="F37" s="8">
        <v>0.4758</v>
      </c>
      <c r="G37" s="8">
        <v>0.5982</v>
      </c>
    </row>
    <row r="38" spans="1:2" ht="15.75">
      <c r="A38" s="3" t="s">
        <v>16</v>
      </c>
      <c r="B38" s="7">
        <f>GEOMEAN(B28:G37)</f>
        <v>0.3911</v>
      </c>
    </row>
    <row r="40" ht="18">
      <c r="A40" s="12" t="s">
        <v>27</v>
      </c>
    </row>
    <row r="41" spans="1:2" ht="12.75">
      <c r="A41" s="1" t="s">
        <v>15</v>
      </c>
      <c r="B41" s="2">
        <v>2.4</v>
      </c>
    </row>
    <row r="42" spans="1:2" ht="12.75">
      <c r="A42" s="1" t="s">
        <v>14</v>
      </c>
      <c r="B42" s="2">
        <v>1.87</v>
      </c>
    </row>
    <row r="43" spans="1:2" ht="12.75">
      <c r="A43" s="1" t="s">
        <v>28</v>
      </c>
      <c r="B43" s="2">
        <v>1.59</v>
      </c>
    </row>
    <row r="44" spans="1:2" ht="12.75">
      <c r="A44" s="1" t="s">
        <v>29</v>
      </c>
      <c r="B44" s="2">
        <v>3.48</v>
      </c>
    </row>
    <row r="45" spans="1:2" ht="12.75">
      <c r="A45" s="1" t="s">
        <v>30</v>
      </c>
      <c r="B45" s="2">
        <v>2.04</v>
      </c>
    </row>
    <row r="46" spans="1:2" ht="12.75">
      <c r="A46" s="1" t="s">
        <v>31</v>
      </c>
      <c r="B46" s="2">
        <v>2.23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95.41</v>
      </c>
    </row>
    <row r="51" spans="1:2" ht="12.75">
      <c r="A51" s="1" t="s">
        <v>15</v>
      </c>
      <c r="B51" s="2">
        <v>164.54</v>
      </c>
    </row>
    <row r="52" spans="1:2" ht="12.75">
      <c r="A52" s="1" t="s">
        <v>14</v>
      </c>
      <c r="B52" s="2">
        <v>183.35</v>
      </c>
    </row>
    <row r="53" spans="1:2" ht="12.75">
      <c r="A53" s="1" t="s">
        <v>33</v>
      </c>
      <c r="B53" s="2">
        <v>443.3</v>
      </c>
    </row>
    <row r="54" spans="1:2" ht="15.75">
      <c r="A54" s="3" t="s">
        <v>16</v>
      </c>
      <c r="B54" s="4">
        <f>B50+B51</f>
        <v>259.95</v>
      </c>
    </row>
    <row r="56" spans="1:2" ht="18">
      <c r="A56" s="13" t="s">
        <v>26</v>
      </c>
      <c r="B56" s="14">
        <f>GEOMEAN(1/B38,B47,1/B54)*423.5</f>
        <v>121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7" ht="12.75">
      <c r="A60" s="1" t="s">
        <v>35</v>
      </c>
      <c r="B60" s="16">
        <v>0.99587962962963</v>
      </c>
      <c r="C60" s="16">
        <v>0.00458333333333333</v>
      </c>
      <c r="D60" s="16">
        <v>0.0087037037037037</v>
      </c>
      <c r="F60" s="32"/>
      <c r="G60" s="32"/>
    </row>
    <row r="61" spans="1:4" ht="12.75">
      <c r="A61" s="1" t="s">
        <v>36</v>
      </c>
      <c r="B61" s="16">
        <v>0.015462962962963</v>
      </c>
      <c r="C61" s="16">
        <v>0.0179398148148148</v>
      </c>
      <c r="D61" s="16">
        <f aca="true" t="shared" si="0" ref="D61:D67">C61-B61</f>
        <v>0.0024768518518518</v>
      </c>
    </row>
    <row r="62" spans="1:4" ht="12.75">
      <c r="A62" s="1" t="s">
        <v>37</v>
      </c>
      <c r="B62" s="16">
        <v>0.020787037037037</v>
      </c>
      <c r="C62" s="16">
        <v>0.0254166666666667</v>
      </c>
      <c r="D62" s="16">
        <f t="shared" si="0"/>
        <v>0.0046296296296297</v>
      </c>
    </row>
    <row r="63" spans="1:4" ht="12.75">
      <c r="A63" s="1" t="s">
        <v>38</v>
      </c>
      <c r="B63" s="16">
        <v>0.00819444444444445</v>
      </c>
      <c r="C63" s="16">
        <v>0.0103703703703704</v>
      </c>
      <c r="D63" s="16">
        <f t="shared" si="0"/>
        <v>0.00217592592592595</v>
      </c>
    </row>
    <row r="64" spans="1:4" ht="12.75">
      <c r="A64" s="1" t="s">
        <v>39</v>
      </c>
      <c r="B64" s="16">
        <v>0.011087962962963</v>
      </c>
      <c r="C64" s="16">
        <v>0.015462962962963</v>
      </c>
      <c r="D64" s="16">
        <f t="shared" si="0"/>
        <v>0.004375</v>
      </c>
    </row>
    <row r="65" spans="1:4" ht="12.75">
      <c r="A65" s="1" t="s">
        <v>40</v>
      </c>
      <c r="B65" s="16">
        <v>0.00458333333333333</v>
      </c>
      <c r="C65" s="16">
        <v>0.00819444444444445</v>
      </c>
      <c r="D65" s="16">
        <f t="shared" si="0"/>
        <v>0.00361111111111112</v>
      </c>
    </row>
    <row r="66" spans="1:4" ht="12.75">
      <c r="A66" s="1" t="s">
        <v>41</v>
      </c>
      <c r="B66" s="16">
        <v>0.0103935185185185</v>
      </c>
      <c r="C66" s="16">
        <v>0.011087962962963</v>
      </c>
      <c r="D66" s="16">
        <f t="shared" si="0"/>
        <v>0.000694444444444501</v>
      </c>
    </row>
    <row r="67" spans="1:4" ht="12.75">
      <c r="A67" s="1" t="s">
        <v>42</v>
      </c>
      <c r="B67" s="16">
        <v>0.0179398148148148</v>
      </c>
      <c r="C67" s="16">
        <v>0.020787037037037</v>
      </c>
      <c r="D67" s="16">
        <f t="shared" si="0"/>
        <v>0.0028472222222222</v>
      </c>
    </row>
    <row r="68" spans="1:2" ht="15.75">
      <c r="A68" s="3" t="s">
        <v>16</v>
      </c>
      <c r="B68" s="5">
        <f>GEOMEAN(D60:D67)</f>
        <v>0.003012548401277</v>
      </c>
    </row>
    <row r="70" spans="1:2" ht="18">
      <c r="A70" s="13" t="s">
        <v>43</v>
      </c>
      <c r="B70" s="14">
        <f>1/B68*0.34245</f>
        <v>114</v>
      </c>
    </row>
    <row r="72" spans="1:2" ht="18">
      <c r="A72" s="12" t="s">
        <v>83</v>
      </c>
      <c r="B72" s="5">
        <v>0.00123842592592593</v>
      </c>
    </row>
    <row r="74" spans="1:2" ht="18">
      <c r="A74" s="13" t="s">
        <v>44</v>
      </c>
      <c r="B74" s="14">
        <f>1/B72*0.1447</f>
        <v>117</v>
      </c>
    </row>
    <row r="76" ht="18">
      <c r="A76" s="12" t="s">
        <v>56</v>
      </c>
    </row>
    <row r="77" spans="1:2" ht="12.75">
      <c r="A77" s="1" t="s">
        <v>45</v>
      </c>
      <c r="B77" s="10">
        <v>3320</v>
      </c>
    </row>
    <row r="78" spans="1:2" ht="12.75">
      <c r="A78" s="1" t="s">
        <v>46</v>
      </c>
      <c r="B78" s="10">
        <v>1033</v>
      </c>
    </row>
    <row r="79" spans="1:2" ht="12.75">
      <c r="A79" s="1" t="s">
        <v>47</v>
      </c>
      <c r="B79" s="10">
        <v>80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50.72</v>
      </c>
    </row>
    <row r="86" spans="1:2" ht="12.75">
      <c r="A86" s="1" t="s">
        <v>51</v>
      </c>
      <c r="B86" s="2">
        <v>22.25</v>
      </c>
    </row>
    <row r="87" spans="1:2" ht="15.75">
      <c r="A87" s="3" t="s">
        <v>16</v>
      </c>
      <c r="B87" s="4">
        <v>14.65</v>
      </c>
    </row>
    <row r="89" spans="1:2" ht="18">
      <c r="A89" s="13" t="s">
        <v>52</v>
      </c>
      <c r="B89" s="14">
        <f>B87*9.38</f>
        <v>137</v>
      </c>
    </row>
    <row r="91" spans="1:2" ht="18">
      <c r="A91" s="12" t="s">
        <v>53</v>
      </c>
      <c r="B91" s="5">
        <v>0.00114583333333333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115</v>
      </c>
    </row>
    <row r="96" spans="1:2" ht="18">
      <c r="A96" s="12" t="s">
        <v>57</v>
      </c>
      <c r="B96" s="5">
        <v>0.00768518518518518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0.00306712962962963</v>
      </c>
    </row>
    <row r="101" spans="1:2" ht="18">
      <c r="A101" s="12" t="s">
        <v>61</v>
      </c>
      <c r="B101" s="5">
        <v>0.00412037037037037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0.00199074074074074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122</v>
      </c>
    </row>
    <row r="108" spans="1:2" ht="18">
      <c r="A108" s="12" t="s">
        <v>59</v>
      </c>
      <c r="B108" s="5">
        <v>0.010625</v>
      </c>
    </row>
    <row r="109" spans="1:2" ht="18">
      <c r="A109" s="12" t="s">
        <v>65</v>
      </c>
      <c r="B109" s="5">
        <v>0.00342592592592593</v>
      </c>
    </row>
    <row r="110" spans="1:2" ht="18">
      <c r="A110" s="12" t="s">
        <v>66</v>
      </c>
      <c r="B110" s="5">
        <v>0.046712962962963</v>
      </c>
    </row>
    <row r="111" spans="1:2" ht="18">
      <c r="A111" s="12" t="s">
        <v>67</v>
      </c>
      <c r="B111" s="5">
        <v>0.00125</v>
      </c>
    </row>
    <row r="112" spans="1:2" ht="18">
      <c r="A112" s="12" t="s">
        <v>68</v>
      </c>
      <c r="B112" s="5">
        <v>0.0184027777777778</v>
      </c>
    </row>
    <row r="114" spans="1:2" ht="18">
      <c r="A114" s="13" t="s">
        <v>87</v>
      </c>
      <c r="B114" s="14">
        <f>GEOMEAN(1/B108,1/B109,1/B110,1/B111,1/B112)*0.929</f>
        <v>112</v>
      </c>
    </row>
    <row r="116" ht="18">
      <c r="A116" s="12" t="s">
        <v>69</v>
      </c>
    </row>
    <row r="117" spans="1:2" ht="12.75">
      <c r="A117" s="1" t="s">
        <v>73</v>
      </c>
      <c r="B117" s="1">
        <v>151</v>
      </c>
    </row>
    <row r="118" spans="1:2" ht="12.75">
      <c r="A118" s="1" t="s">
        <v>74</v>
      </c>
      <c r="B118" s="1">
        <v>123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125</v>
      </c>
    </row>
    <row r="122" ht="18">
      <c r="A122" s="12" t="s">
        <v>70</v>
      </c>
    </row>
    <row r="123" spans="1:2" ht="12.75">
      <c r="A123" s="1" t="s">
        <v>73</v>
      </c>
      <c r="B123" s="1">
        <v>134</v>
      </c>
    </row>
    <row r="124" spans="1:2" ht="12.75">
      <c r="A124" s="1" t="s">
        <v>74</v>
      </c>
      <c r="B124" s="1">
        <v>133</v>
      </c>
    </row>
    <row r="125" spans="1:2" ht="12.75">
      <c r="A125" s="1" t="s">
        <v>75</v>
      </c>
      <c r="B125" s="1">
        <v>131</v>
      </c>
    </row>
    <row r="126" spans="1:2" ht="15.75">
      <c r="A126" s="3" t="s">
        <v>16</v>
      </c>
      <c r="B126" s="11">
        <f>(B123*0.2)+(B124*0.6)+(B125*0.2)</f>
        <v>133</v>
      </c>
    </row>
    <row r="128" ht="18">
      <c r="A128" s="12" t="s">
        <v>71</v>
      </c>
    </row>
    <row r="129" spans="1:2" ht="12.75">
      <c r="A129" s="1" t="s">
        <v>73</v>
      </c>
      <c r="B129" s="1">
        <v>99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90</v>
      </c>
    </row>
    <row r="134" ht="18">
      <c r="A134" s="12" t="s">
        <v>85</v>
      </c>
    </row>
    <row r="135" spans="1:2" ht="12.75">
      <c r="A135" s="1" t="s">
        <v>73</v>
      </c>
      <c r="B135" s="1">
        <v>194</v>
      </c>
    </row>
    <row r="136" spans="1:2" ht="12.75">
      <c r="A136" s="1" t="s">
        <v>74</v>
      </c>
      <c r="B136" s="1">
        <v>172</v>
      </c>
    </row>
    <row r="137" spans="1:2" ht="12.75">
      <c r="A137" s="1" t="s">
        <v>75</v>
      </c>
      <c r="B137" s="1">
        <v>126</v>
      </c>
    </row>
    <row r="138" spans="1:2" ht="15.75">
      <c r="A138" s="3" t="s">
        <v>16</v>
      </c>
      <c r="B138" s="11">
        <f>(B135*0.2)+(B136*0.6)+(B137*0.2)</f>
        <v>167</v>
      </c>
    </row>
    <row r="140" ht="18">
      <c r="A140" s="12" t="s">
        <v>84</v>
      </c>
    </row>
    <row r="141" spans="1:2" ht="12.75">
      <c r="A141" s="1" t="s">
        <v>73</v>
      </c>
      <c r="B141" s="1">
        <v>106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68</v>
      </c>
    </row>
    <row r="146" ht="18">
      <c r="A146" s="12" t="s">
        <v>72</v>
      </c>
    </row>
    <row r="147" spans="1:2" ht="12.75">
      <c r="A147" s="1" t="s">
        <v>73</v>
      </c>
      <c r="B147" s="1">
        <v>16970</v>
      </c>
    </row>
    <row r="148" spans="1:2" ht="12.75">
      <c r="A148" s="1" t="s">
        <v>74</v>
      </c>
      <c r="B148" s="1">
        <v>16126</v>
      </c>
    </row>
    <row r="149" spans="1:2" ht="12.75">
      <c r="A149" s="1" t="s">
        <v>75</v>
      </c>
      <c r="B149" s="1">
        <v>15860</v>
      </c>
    </row>
    <row r="150" spans="1:2" ht="15.75">
      <c r="A150" s="3" t="s">
        <v>16</v>
      </c>
      <c r="B150" s="11">
        <f>(B147*0.2)+(B148*0.6)+(B149*0.2)</f>
        <v>16242</v>
      </c>
    </row>
    <row r="152" spans="1:2" ht="18">
      <c r="A152" s="14" t="s">
        <v>76</v>
      </c>
      <c r="B152" s="14">
        <f>GEOMEAN(B120,B126,B132,B138,B144,B150)*0.4067</f>
        <v>104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110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40.5</v>
      </c>
    </row>
    <row r="160" spans="1:2" ht="12.75">
      <c r="A160" s="1" t="s">
        <v>91</v>
      </c>
      <c r="B160" s="2">
        <v>12.29</v>
      </c>
    </row>
    <row r="161" spans="1:2" ht="12.75">
      <c r="A161" s="1" t="s">
        <v>92</v>
      </c>
      <c r="B161" s="2">
        <f>B159*0.001/0.025</f>
        <v>1.62</v>
      </c>
    </row>
    <row r="162" spans="1:2" ht="15.75">
      <c r="A162" s="3" t="s">
        <v>16</v>
      </c>
      <c r="B162" s="11">
        <f>B160*B161</f>
        <v>20</v>
      </c>
    </row>
    <row r="164" ht="18">
      <c r="A164" s="12" t="s">
        <v>95</v>
      </c>
    </row>
    <row r="165" spans="1:2" ht="12.75">
      <c r="A165" s="1" t="s">
        <v>93</v>
      </c>
      <c r="B165" s="2">
        <v>135.1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5.4</v>
      </c>
    </row>
    <row r="168" spans="1:2" ht="15.75">
      <c r="A168" s="3" t="s">
        <v>16</v>
      </c>
      <c r="B168" s="11">
        <f>B166*B167</f>
        <v>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2.83</v>
      </c>
    </row>
    <row r="4" spans="1:2" ht="12.75">
      <c r="A4" s="1" t="s">
        <v>3</v>
      </c>
      <c r="B4" s="2">
        <v>2.45</v>
      </c>
    </row>
    <row r="5" spans="1:2" ht="12.75">
      <c r="A5" s="1" t="s">
        <v>4</v>
      </c>
      <c r="B5" s="2">
        <v>1.27</v>
      </c>
    </row>
    <row r="6" spans="1:2" ht="12.75">
      <c r="A6" s="1" t="s">
        <v>5</v>
      </c>
      <c r="B6" s="2">
        <v>2.32</v>
      </c>
    </row>
    <row r="7" spans="1:2" ht="12.75">
      <c r="A7" s="1" t="s">
        <v>6</v>
      </c>
      <c r="B7" s="2">
        <v>2.06</v>
      </c>
    </row>
    <row r="8" spans="1:2" ht="12.75">
      <c r="A8" s="1" t="s">
        <v>7</v>
      </c>
      <c r="B8" s="2">
        <v>1.8</v>
      </c>
    </row>
    <row r="9" spans="1:2" ht="12.75">
      <c r="A9" s="1" t="s">
        <v>8</v>
      </c>
      <c r="B9" s="2">
        <v>2.11</v>
      </c>
    </row>
    <row r="10" spans="1:2" ht="12.75">
      <c r="A10" s="1" t="s">
        <v>9</v>
      </c>
      <c r="B10" s="2">
        <v>4.37</v>
      </c>
    </row>
    <row r="11" spans="1:2" ht="15.75">
      <c r="A11" s="3" t="s">
        <v>10</v>
      </c>
      <c r="B11" s="4">
        <v>4.37</v>
      </c>
    </row>
    <row r="12" spans="1:2" ht="15.75">
      <c r="A12" s="3" t="s">
        <v>11</v>
      </c>
      <c r="B12" s="4">
        <v>2.24</v>
      </c>
    </row>
    <row r="13" spans="1:2" ht="15.75">
      <c r="A13" s="3" t="s">
        <v>4</v>
      </c>
      <c r="B13" s="4">
        <v>1.27</v>
      </c>
    </row>
    <row r="15" ht="18">
      <c r="A15" s="12" t="s">
        <v>12</v>
      </c>
    </row>
    <row r="16" spans="1:2" ht="12.75">
      <c r="A16" s="1" t="s">
        <v>13</v>
      </c>
      <c r="B16" s="2">
        <v>2.02</v>
      </c>
    </row>
    <row r="17" spans="1:2" ht="12.75">
      <c r="A17" s="1" t="s">
        <v>14</v>
      </c>
      <c r="B17" s="2">
        <v>1.99</v>
      </c>
    </row>
    <row r="18" spans="1:2" ht="12.75">
      <c r="A18" s="1" t="s">
        <v>15</v>
      </c>
      <c r="B18" s="2">
        <v>4.61</v>
      </c>
    </row>
    <row r="19" spans="1:2" ht="15.75">
      <c r="A19" s="3" t="s">
        <v>16</v>
      </c>
      <c r="B19" s="4">
        <v>2.38</v>
      </c>
    </row>
    <row r="20" spans="1:2" ht="15.75">
      <c r="A20" s="3" t="s">
        <v>9</v>
      </c>
      <c r="B20" s="5">
        <v>0.00188657407407407</v>
      </c>
    </row>
    <row r="22" spans="1:2" ht="18">
      <c r="A22" s="12" t="s">
        <v>17</v>
      </c>
      <c r="B22" s="5">
        <v>0.0136342592592593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0.1704</v>
      </c>
      <c r="C28" s="8">
        <v>0.4412</v>
      </c>
      <c r="D28" s="8">
        <v>0.4668</v>
      </c>
      <c r="E28" s="8">
        <v>0.4206</v>
      </c>
      <c r="F28" s="8">
        <v>0.5047</v>
      </c>
      <c r="G28" s="8">
        <v>0.6078</v>
      </c>
    </row>
    <row r="29" spans="2:7" ht="12.75">
      <c r="B29" s="8">
        <v>0.1707</v>
      </c>
      <c r="C29" s="8">
        <v>0.4374</v>
      </c>
      <c r="D29" s="8">
        <v>0.4543</v>
      </c>
      <c r="E29" s="8">
        <v>0.4213</v>
      </c>
      <c r="F29" s="8">
        <v>0.5032</v>
      </c>
      <c r="G29" s="8">
        <v>0.5665</v>
      </c>
    </row>
    <row r="30" spans="2:7" ht="12.75">
      <c r="B30" s="8">
        <v>0.1706</v>
      </c>
      <c r="C30" s="8">
        <v>0.4365</v>
      </c>
      <c r="D30" s="8">
        <v>0.4563</v>
      </c>
      <c r="E30" s="8">
        <v>0.4233</v>
      </c>
      <c r="F30" s="8">
        <v>0.5037</v>
      </c>
      <c r="G30" s="8">
        <v>0.5809</v>
      </c>
    </row>
    <row r="31" spans="2:7" ht="12.75">
      <c r="B31" s="8">
        <v>0.171</v>
      </c>
      <c r="C31" s="8">
        <v>0.4378</v>
      </c>
      <c r="D31" s="8">
        <v>0.456</v>
      </c>
      <c r="E31" s="8">
        <v>0.4216</v>
      </c>
      <c r="F31" s="8">
        <v>0.5011</v>
      </c>
      <c r="G31" s="8">
        <v>0.5904</v>
      </c>
    </row>
    <row r="32" spans="2:7" ht="12.75">
      <c r="B32" s="8">
        <v>0.1706</v>
      </c>
      <c r="C32" s="8">
        <v>0.4415</v>
      </c>
      <c r="D32" s="8">
        <v>0.4573</v>
      </c>
      <c r="E32" s="8">
        <v>0.4235</v>
      </c>
      <c r="F32" s="8">
        <v>0.5149</v>
      </c>
      <c r="G32" s="8">
        <v>0.573</v>
      </c>
    </row>
    <row r="33" spans="2:7" ht="12.75">
      <c r="B33" s="8">
        <v>0.1707</v>
      </c>
      <c r="C33" s="8">
        <v>0.438</v>
      </c>
      <c r="D33" s="8">
        <v>0.4552</v>
      </c>
      <c r="E33" s="8">
        <v>0.4207</v>
      </c>
      <c r="F33" s="8">
        <v>0.5025</v>
      </c>
      <c r="G33" s="8">
        <v>0.5767</v>
      </c>
    </row>
    <row r="34" spans="2:7" ht="12.75">
      <c r="B34" s="8">
        <v>0.1709</v>
      </c>
      <c r="C34" s="8">
        <v>0.4393</v>
      </c>
      <c r="D34" s="8">
        <v>0.4556</v>
      </c>
      <c r="E34" s="8">
        <v>0.4198</v>
      </c>
      <c r="F34" s="8">
        <v>0.5126</v>
      </c>
      <c r="G34" s="8">
        <v>0.5754</v>
      </c>
    </row>
    <row r="35" spans="2:7" ht="12.75">
      <c r="B35" s="8">
        <v>0.1707</v>
      </c>
      <c r="C35" s="8">
        <v>0.4387</v>
      </c>
      <c r="D35" s="8">
        <v>0.4557</v>
      </c>
      <c r="E35" s="8">
        <v>0.4224</v>
      </c>
      <c r="F35" s="8">
        <v>0.5015</v>
      </c>
      <c r="G35" s="8">
        <v>0.5774</v>
      </c>
    </row>
    <row r="36" spans="2:7" ht="12.75">
      <c r="B36" s="8">
        <v>0.1711</v>
      </c>
      <c r="C36" s="8">
        <v>0.4372</v>
      </c>
      <c r="D36" s="8">
        <v>0.457</v>
      </c>
      <c r="E36" s="8">
        <v>0.4218</v>
      </c>
      <c r="F36" s="8">
        <v>0.5119</v>
      </c>
      <c r="G36" s="8">
        <v>0.5756</v>
      </c>
    </row>
    <row r="37" spans="2:7" ht="12.75">
      <c r="B37" s="8">
        <v>0.1707</v>
      </c>
      <c r="C37" s="8">
        <v>0.4377</v>
      </c>
      <c r="D37" s="8">
        <v>0.4559</v>
      </c>
      <c r="E37" s="8">
        <v>0.4235</v>
      </c>
      <c r="F37" s="8">
        <v>0.5</v>
      </c>
      <c r="G37" s="8">
        <v>0.5658</v>
      </c>
    </row>
    <row r="38" spans="1:2" ht="15.75">
      <c r="A38" s="3" t="s">
        <v>16</v>
      </c>
      <c r="B38" s="7">
        <f>GEOMEAN(B28:G37)</f>
        <v>0.4021</v>
      </c>
    </row>
    <row r="40" ht="18">
      <c r="A40" s="12" t="s">
        <v>27</v>
      </c>
    </row>
    <row r="41" spans="1:2" ht="12.75">
      <c r="A41" s="1" t="s">
        <v>15</v>
      </c>
      <c r="B41" s="2">
        <v>2.25</v>
      </c>
    </row>
    <row r="42" spans="1:2" ht="12.75">
      <c r="A42" s="1" t="s">
        <v>14</v>
      </c>
      <c r="B42" s="2">
        <v>1.8</v>
      </c>
    </row>
    <row r="43" spans="1:2" ht="12.75">
      <c r="A43" s="1" t="s">
        <v>28</v>
      </c>
      <c r="B43" s="2">
        <v>1.57</v>
      </c>
    </row>
    <row r="44" spans="1:2" ht="12.75">
      <c r="A44" s="1" t="s">
        <v>29</v>
      </c>
      <c r="B44" s="2">
        <v>3.32</v>
      </c>
    </row>
    <row r="45" spans="1:2" ht="12.75">
      <c r="A45" s="1" t="s">
        <v>30</v>
      </c>
      <c r="B45" s="2">
        <v>1.89</v>
      </c>
    </row>
    <row r="46" spans="1:2" ht="12.75">
      <c r="A46" s="1" t="s">
        <v>31</v>
      </c>
      <c r="B46" s="2">
        <v>2.12</v>
      </c>
    </row>
    <row r="47" spans="1:2" ht="15.75">
      <c r="A47" s="3" t="s">
        <v>16</v>
      </c>
      <c r="B47" s="4">
        <f>GEOMEAN(B41,B43,B44)</f>
        <v>2.27</v>
      </c>
    </row>
    <row r="49" ht="18">
      <c r="A49" s="12" t="s">
        <v>32</v>
      </c>
    </row>
    <row r="50" spans="1:2" ht="12.75">
      <c r="A50" s="1" t="s">
        <v>11</v>
      </c>
      <c r="B50" s="2">
        <v>100.77</v>
      </c>
    </row>
    <row r="51" spans="1:2" ht="12.75">
      <c r="A51" s="1" t="s">
        <v>15</v>
      </c>
      <c r="B51" s="2">
        <v>174.4</v>
      </c>
    </row>
    <row r="52" spans="1:2" ht="12.75">
      <c r="A52" s="1" t="s">
        <v>14</v>
      </c>
      <c r="B52" s="2">
        <v>192.23</v>
      </c>
    </row>
    <row r="53" spans="1:2" ht="12.75">
      <c r="A53" s="1" t="s">
        <v>33</v>
      </c>
      <c r="B53" s="2">
        <v>467.4</v>
      </c>
    </row>
    <row r="54" spans="1:2" ht="15.75">
      <c r="A54" s="3" t="s">
        <v>16</v>
      </c>
      <c r="B54" s="4">
        <f>B50+B51</f>
        <v>275.17</v>
      </c>
    </row>
    <row r="56" spans="1:2" ht="18">
      <c r="A56" s="13" t="s">
        <v>26</v>
      </c>
      <c r="B56" s="14">
        <f>GEOMEAN(1/B38,B47,1/B54)*423.5</f>
        <v>116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0.0863194444444444</v>
      </c>
      <c r="C60" s="16">
        <v>0.0956018518518518</v>
      </c>
      <c r="D60" s="16">
        <f aca="true" t="shared" si="0" ref="D60:D67">C60-B60</f>
        <v>0.00928240740740741</v>
      </c>
    </row>
    <row r="61" spans="1:4" ht="12.75">
      <c r="A61" s="1" t="s">
        <v>36</v>
      </c>
      <c r="B61" s="16">
        <v>0.107083333333333</v>
      </c>
      <c r="C61" s="16">
        <v>0.10974537037037</v>
      </c>
      <c r="D61" s="16">
        <f t="shared" si="0"/>
        <v>0.00266203703703699</v>
      </c>
    </row>
    <row r="62" spans="1:4" ht="12.75">
      <c r="A62" s="1" t="s">
        <v>37</v>
      </c>
      <c r="B62" s="16">
        <v>0.112731481481481</v>
      </c>
      <c r="C62" s="16">
        <v>0.117685185185185</v>
      </c>
      <c r="D62" s="16">
        <f t="shared" si="0"/>
        <v>0.004953703703704</v>
      </c>
    </row>
    <row r="63" spans="1:4" ht="12.75">
      <c r="A63" s="1" t="s">
        <v>38</v>
      </c>
      <c r="B63" s="16">
        <v>0.0993981481481481</v>
      </c>
      <c r="C63" s="16">
        <v>0.101736111111111</v>
      </c>
      <c r="D63" s="16">
        <f t="shared" si="0"/>
        <v>0.0023379629629629</v>
      </c>
    </row>
    <row r="64" spans="1:4" ht="12.75">
      <c r="A64" s="1" t="s">
        <v>39</v>
      </c>
      <c r="B64" s="16">
        <v>0.102476851851852</v>
      </c>
      <c r="C64" s="16">
        <v>0.107083333333333</v>
      </c>
      <c r="D64" s="16">
        <f t="shared" si="0"/>
        <v>0.004606481481481</v>
      </c>
    </row>
    <row r="65" spans="1:4" ht="12.75">
      <c r="A65" s="1" t="s">
        <v>40</v>
      </c>
      <c r="B65" s="16">
        <v>0.0956018518518518</v>
      </c>
      <c r="C65" s="16">
        <v>0.0993981481481481</v>
      </c>
      <c r="D65" s="16">
        <f t="shared" si="0"/>
        <v>0.0037962962962963</v>
      </c>
    </row>
    <row r="66" spans="1:4" ht="12.75">
      <c r="A66" s="1" t="s">
        <v>41</v>
      </c>
      <c r="B66" s="16">
        <v>0.101736111111111</v>
      </c>
      <c r="C66" s="16">
        <v>0.102476851851852</v>
      </c>
      <c r="D66" s="16">
        <f t="shared" si="0"/>
        <v>0.000740740740741</v>
      </c>
    </row>
    <row r="67" spans="1:4" ht="12.75">
      <c r="A67" s="1" t="s">
        <v>42</v>
      </c>
      <c r="B67" s="16">
        <v>0.10974537037037</v>
      </c>
      <c r="C67" s="16">
        <v>0.112731481481481</v>
      </c>
      <c r="D67" s="16">
        <f t="shared" si="0"/>
        <v>0.00298611111111101</v>
      </c>
    </row>
    <row r="68" spans="1:2" ht="15.75">
      <c r="A68" s="3" t="s">
        <v>16</v>
      </c>
      <c r="B68" s="5">
        <f>GEOMEAN(D60:D67)</f>
        <v>0.00320271283198464</v>
      </c>
    </row>
    <row r="70" spans="1:2" ht="18">
      <c r="A70" s="13" t="s">
        <v>43</v>
      </c>
      <c r="B70" s="14">
        <f>1/B68*0.34245</f>
        <v>107</v>
      </c>
    </row>
    <row r="72" spans="1:2" ht="18">
      <c r="A72" s="12" t="s">
        <v>83</v>
      </c>
      <c r="B72" s="5">
        <v>0.0012962962962963</v>
      </c>
    </row>
    <row r="74" spans="1:2" ht="18">
      <c r="A74" s="13" t="s">
        <v>44</v>
      </c>
      <c r="B74" s="14">
        <f>1/B72*0.1447</f>
        <v>112</v>
      </c>
    </row>
    <row r="76" ht="18">
      <c r="A76" s="12" t="s">
        <v>56</v>
      </c>
    </row>
    <row r="77" spans="1:2" ht="12.75">
      <c r="A77" s="1" t="s">
        <v>45</v>
      </c>
      <c r="B77" s="10">
        <v>2802</v>
      </c>
    </row>
    <row r="78" spans="1:2" ht="12.75">
      <c r="A78" s="1" t="s">
        <v>46</v>
      </c>
      <c r="B78" s="10">
        <v>884</v>
      </c>
    </row>
    <row r="79" spans="1:2" ht="12.75">
      <c r="A79" s="1" t="s">
        <v>47</v>
      </c>
      <c r="B79" s="10">
        <v>71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47.2</v>
      </c>
    </row>
    <row r="86" spans="1:2" ht="12.75">
      <c r="A86" s="1" t="s">
        <v>51</v>
      </c>
      <c r="B86" s="2">
        <v>20.92</v>
      </c>
    </row>
    <row r="87" spans="1:2" ht="15.75">
      <c r="A87" s="3" t="s">
        <v>16</v>
      </c>
      <c r="B87" s="4">
        <v>13.71</v>
      </c>
    </row>
    <row r="89" spans="1:2" ht="18">
      <c r="A89" s="13" t="s">
        <v>52</v>
      </c>
      <c r="B89" s="14">
        <f>B87*9.38</f>
        <v>129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0.0022337962962963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0.00821759259259259</v>
      </c>
    </row>
    <row r="98" spans="1:2" ht="18">
      <c r="A98" s="13" t="s">
        <v>58</v>
      </c>
      <c r="B98" s="14">
        <f>1/B96*0.7465</f>
        <v>91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0.00446759259259259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113</v>
      </c>
    </row>
    <row r="108" spans="1:2" ht="18">
      <c r="A108" s="12" t="s">
        <v>59</v>
      </c>
      <c r="B108" s="5">
        <v>0.0113541666666667</v>
      </c>
    </row>
    <row r="109" spans="1:2" ht="18">
      <c r="A109" s="12" t="s">
        <v>65</v>
      </c>
      <c r="B109" s="5">
        <v>0.00357638888888889</v>
      </c>
    </row>
    <row r="110" spans="1:2" ht="18">
      <c r="A110" s="12" t="s">
        <v>66</v>
      </c>
      <c r="B110" s="5">
        <v>0.050150462962963</v>
      </c>
    </row>
    <row r="111" spans="1:2" ht="18">
      <c r="A111" s="12" t="s">
        <v>67</v>
      </c>
      <c r="B111" s="5">
        <v>0.00135416666666667</v>
      </c>
    </row>
    <row r="112" spans="1:2" ht="18">
      <c r="A112" s="12" t="s">
        <v>68</v>
      </c>
      <c r="B112" s="5">
        <v>0.0195601851851852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99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131</v>
      </c>
    </row>
    <row r="124" spans="1:2" ht="12.75">
      <c r="A124" s="1" t="s">
        <v>74</v>
      </c>
      <c r="B124" s="1">
        <v>129</v>
      </c>
    </row>
    <row r="125" spans="1:2" ht="12.75">
      <c r="A125" s="1" t="s">
        <v>75</v>
      </c>
      <c r="B125" s="1">
        <v>128</v>
      </c>
    </row>
    <row r="126" spans="1:2" ht="15.75">
      <c r="A126" s="3" t="s">
        <v>16</v>
      </c>
      <c r="B126" s="11">
        <f>(B123*0.2)+(B124*0.6)+(B125*0.2)</f>
        <v>129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86</v>
      </c>
    </row>
    <row r="132" spans="1:2" ht="15.75">
      <c r="A132" s="3" t="s">
        <v>16</v>
      </c>
      <c r="B132" s="11">
        <f>(B129*0.2)+(B130*0.6)+(B131*0.2)</f>
        <v>87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154</v>
      </c>
    </row>
    <row r="140" ht="18">
      <c r="A140" s="12" t="s">
        <v>84</v>
      </c>
    </row>
    <row r="141" spans="1:2" ht="12.75">
      <c r="A141" s="1" t="s">
        <v>73</v>
      </c>
      <c r="B141" s="1">
        <v>96</v>
      </c>
    </row>
    <row r="142" spans="1:2" ht="12.75">
      <c r="A142" s="1" t="s">
        <v>74</v>
      </c>
      <c r="B142" s="1">
        <v>58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63</v>
      </c>
    </row>
    <row r="146" ht="18">
      <c r="A146" s="12" t="s">
        <v>72</v>
      </c>
    </row>
    <row r="147" spans="1:2" ht="12.75">
      <c r="A147" s="1" t="s">
        <v>73</v>
      </c>
      <c r="B147" s="1">
        <v>16811</v>
      </c>
    </row>
    <row r="148" spans="1:2" ht="12.75">
      <c r="A148" s="1" t="s">
        <v>74</v>
      </c>
      <c r="B148" s="1">
        <v>16127</v>
      </c>
    </row>
    <row r="149" spans="1:2" ht="12.75">
      <c r="A149" s="1" t="s">
        <v>75</v>
      </c>
      <c r="B149" s="1">
        <v>15756</v>
      </c>
    </row>
    <row r="150" spans="1:2" ht="15.75">
      <c r="A150" s="3" t="s">
        <v>16</v>
      </c>
      <c r="B150" s="11">
        <f>(B147*0.2)+(B148*0.6)+(B149*0.2)</f>
        <v>16190</v>
      </c>
    </row>
    <row r="152" spans="1:2" ht="18">
      <c r="A152" s="14" t="s">
        <v>76</v>
      </c>
      <c r="B152" s="14">
        <f>GEOMEAN(B120,B126,B132,B138,B144,B150)*0.4067</f>
        <v>99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34.2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1.37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112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4.48</v>
      </c>
    </row>
    <row r="168" spans="1:2" ht="15.75">
      <c r="A168" s="3" t="s">
        <v>16</v>
      </c>
      <c r="B168" s="11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1.15</v>
      </c>
    </row>
    <row r="3" spans="1:2" ht="12.75">
      <c r="A3" s="1" t="s">
        <v>2</v>
      </c>
      <c r="B3" s="2">
        <v>2.51</v>
      </c>
    </row>
    <row r="4" spans="1:2" ht="12.75">
      <c r="A4" s="1" t="s">
        <v>3</v>
      </c>
      <c r="B4" s="2">
        <v>2.17</v>
      </c>
    </row>
    <row r="5" spans="1:2" ht="12.75">
      <c r="A5" s="1" t="s">
        <v>4</v>
      </c>
      <c r="B5" s="2">
        <v>1.19</v>
      </c>
    </row>
    <row r="6" spans="1:2" ht="12.75">
      <c r="A6" s="1" t="s">
        <v>5</v>
      </c>
      <c r="B6" s="2">
        <v>2.15</v>
      </c>
    </row>
    <row r="7" spans="1:2" ht="12.75">
      <c r="A7" s="1" t="s">
        <v>6</v>
      </c>
      <c r="B7" s="2">
        <v>1.88</v>
      </c>
    </row>
    <row r="8" spans="1:2" ht="12.75">
      <c r="A8" s="1" t="s">
        <v>7</v>
      </c>
      <c r="B8" s="2">
        <v>1.68</v>
      </c>
    </row>
    <row r="9" spans="1:2" ht="12.75">
      <c r="A9" s="1" t="s">
        <v>8</v>
      </c>
      <c r="B9" s="2">
        <v>1.92</v>
      </c>
    </row>
    <row r="10" spans="1:2" ht="12.75">
      <c r="A10" s="1" t="s">
        <v>9</v>
      </c>
      <c r="B10" s="2">
        <v>3.91</v>
      </c>
    </row>
    <row r="11" spans="1:2" ht="15.75">
      <c r="A11" s="3" t="s">
        <v>10</v>
      </c>
      <c r="B11" s="4">
        <v>3.91</v>
      </c>
    </row>
    <row r="12" spans="1:2" ht="15.75">
      <c r="A12" s="3" t="s">
        <v>11</v>
      </c>
      <c r="B12" s="4">
        <v>2.02</v>
      </c>
    </row>
    <row r="13" spans="1:2" ht="15.75">
      <c r="A13" s="3" t="s">
        <v>4</v>
      </c>
      <c r="B13" s="4">
        <v>1.19</v>
      </c>
    </row>
    <row r="15" ht="18">
      <c r="A15" s="12" t="s">
        <v>12</v>
      </c>
    </row>
    <row r="16" spans="1:2" ht="12.75">
      <c r="A16" s="1" t="s">
        <v>13</v>
      </c>
      <c r="B16" s="2">
        <v>1.89</v>
      </c>
    </row>
    <row r="17" spans="1:2" ht="12.75">
      <c r="A17" s="1" t="s">
        <v>14</v>
      </c>
      <c r="B17" s="2">
        <v>1.87</v>
      </c>
    </row>
    <row r="18" spans="1:2" ht="12.75">
      <c r="A18" s="1" t="s">
        <v>15</v>
      </c>
      <c r="B18" s="2">
        <v>4.22</v>
      </c>
    </row>
    <row r="19" spans="1:2" ht="15.75">
      <c r="A19" s="3" t="s">
        <v>16</v>
      </c>
      <c r="B19" s="4">
        <v>2.21</v>
      </c>
    </row>
    <row r="20" spans="1:2" ht="15.75">
      <c r="A20" s="3" t="s">
        <v>9</v>
      </c>
      <c r="B20" s="5">
        <v>0.00211805555555556</v>
      </c>
    </row>
    <row r="22" spans="1:2" ht="18">
      <c r="A22" s="12" t="s">
        <v>17</v>
      </c>
      <c r="B22" s="5">
        <v>0.0151967592592593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0.1862</v>
      </c>
      <c r="C28" s="8">
        <v>0.4762</v>
      </c>
      <c r="D28" s="8">
        <v>0.5025</v>
      </c>
      <c r="E28" s="8">
        <v>0.4579</v>
      </c>
      <c r="F28" s="8">
        <v>0.5467</v>
      </c>
      <c r="G28" s="8">
        <v>0.5988</v>
      </c>
    </row>
    <row r="29" spans="2:7" ht="12.75">
      <c r="B29" s="8">
        <v>0.1852</v>
      </c>
      <c r="C29" s="8">
        <v>0.4803</v>
      </c>
      <c r="D29" s="8">
        <v>0.4872</v>
      </c>
      <c r="E29" s="8">
        <v>0.4582</v>
      </c>
      <c r="F29" s="8">
        <v>0.5466</v>
      </c>
      <c r="G29" s="8">
        <v>0.6008</v>
      </c>
    </row>
    <row r="30" spans="2:7" ht="12.75">
      <c r="B30" s="8">
        <v>0.3577</v>
      </c>
      <c r="C30" s="8">
        <v>0.5154</v>
      </c>
      <c r="D30" s="8">
        <v>0.4951</v>
      </c>
      <c r="E30" s="8">
        <v>0.4553</v>
      </c>
      <c r="F30" s="8">
        <v>0.5462</v>
      </c>
      <c r="G30" s="8">
        <v>0.6428</v>
      </c>
    </row>
    <row r="31" spans="2:7" ht="12.75">
      <c r="B31" s="8">
        <v>0.1856</v>
      </c>
      <c r="C31" s="8">
        <v>0.4767</v>
      </c>
      <c r="D31" s="8">
        <v>0.4952</v>
      </c>
      <c r="E31" s="8">
        <v>0.4587</v>
      </c>
      <c r="F31" s="8">
        <v>0.5455</v>
      </c>
      <c r="G31" s="8">
        <v>0.597</v>
      </c>
    </row>
    <row r="32" spans="2:7" ht="12.75">
      <c r="B32" s="8">
        <v>0.1856</v>
      </c>
      <c r="C32" s="8">
        <v>0.4758</v>
      </c>
      <c r="D32" s="8">
        <v>0.4957</v>
      </c>
      <c r="E32" s="8">
        <v>0.4591</v>
      </c>
      <c r="F32" s="8">
        <v>0.5471</v>
      </c>
      <c r="G32" s="8">
        <v>0.5724</v>
      </c>
    </row>
    <row r="33" spans="2:7" ht="12.75">
      <c r="B33" s="8">
        <v>0.1851</v>
      </c>
      <c r="C33" s="8">
        <v>0.4783</v>
      </c>
      <c r="D33" s="8">
        <v>0.4963</v>
      </c>
      <c r="E33" s="8">
        <v>0.4589</v>
      </c>
      <c r="F33" s="8">
        <v>0.5458</v>
      </c>
      <c r="G33" s="8">
        <v>0.6053</v>
      </c>
    </row>
    <row r="34" spans="2:7" ht="12.75">
      <c r="B34" s="8">
        <v>0.1852</v>
      </c>
      <c r="C34" s="8">
        <v>0.4795</v>
      </c>
      <c r="D34" s="8">
        <v>0.4967</v>
      </c>
      <c r="E34" s="8">
        <v>0.4573</v>
      </c>
      <c r="F34" s="8">
        <v>0.5573</v>
      </c>
      <c r="G34" s="8">
        <v>0.7282</v>
      </c>
    </row>
    <row r="35" spans="2:7" ht="12.75">
      <c r="B35" s="8">
        <v>0.306</v>
      </c>
      <c r="C35" s="8">
        <v>0.4785</v>
      </c>
      <c r="D35" s="8">
        <v>0.5059</v>
      </c>
      <c r="E35" s="8">
        <v>0.459</v>
      </c>
      <c r="F35" s="8">
        <v>0.5464</v>
      </c>
      <c r="G35" s="8">
        <v>0.579</v>
      </c>
    </row>
    <row r="36" spans="2:7" ht="12.75">
      <c r="B36" s="8">
        <v>0.2051</v>
      </c>
      <c r="C36" s="8">
        <v>0.4781</v>
      </c>
      <c r="D36" s="8">
        <v>0.4956</v>
      </c>
      <c r="E36" s="8">
        <v>0.4576</v>
      </c>
      <c r="F36" s="8">
        <v>0.5459</v>
      </c>
      <c r="G36" s="8">
        <v>0.574</v>
      </c>
    </row>
    <row r="37" spans="2:7" ht="12.75">
      <c r="B37" s="8">
        <v>0.1848</v>
      </c>
      <c r="C37" s="8">
        <v>0.4776</v>
      </c>
      <c r="D37" s="8">
        <v>0.4952</v>
      </c>
      <c r="E37" s="8">
        <v>0.4582</v>
      </c>
      <c r="F37" s="8">
        <v>0.5447</v>
      </c>
      <c r="G37" s="8">
        <v>0.576</v>
      </c>
    </row>
    <row r="38" spans="1:2" ht="15.75">
      <c r="A38" s="3" t="s">
        <v>16</v>
      </c>
      <c r="B38" s="7">
        <f>GEOMEAN(B28:G37)</f>
        <v>0.4437</v>
      </c>
    </row>
    <row r="40" ht="18">
      <c r="A40" s="12" t="s">
        <v>27</v>
      </c>
    </row>
    <row r="41" spans="1:2" ht="12.75">
      <c r="A41" s="1" t="s">
        <v>15</v>
      </c>
      <c r="B41" s="2">
        <v>2.05</v>
      </c>
    </row>
    <row r="42" spans="1:2" ht="12.75">
      <c r="A42" s="1" t="s">
        <v>14</v>
      </c>
      <c r="B42" s="2">
        <v>1.63</v>
      </c>
    </row>
    <row r="43" spans="1:2" ht="12.75">
      <c r="A43" s="1" t="s">
        <v>28</v>
      </c>
      <c r="B43" s="2">
        <v>1.45</v>
      </c>
    </row>
    <row r="44" spans="1:2" ht="12.75">
      <c r="A44" s="1" t="s">
        <v>29</v>
      </c>
      <c r="B44" s="2">
        <v>3.05</v>
      </c>
    </row>
    <row r="45" spans="1:2" ht="12.75">
      <c r="A45" s="1" t="s">
        <v>30</v>
      </c>
      <c r="B45" s="2">
        <v>1.79</v>
      </c>
    </row>
    <row r="46" spans="1:2" ht="12.75">
      <c r="A46" s="1" t="s">
        <v>31</v>
      </c>
      <c r="B46" s="2">
        <v>1.95</v>
      </c>
    </row>
    <row r="47" spans="1:2" ht="15.75">
      <c r="A47" s="3" t="s">
        <v>16</v>
      </c>
      <c r="B47" s="4">
        <f>GEOMEAN(B41,B43,B44)</f>
        <v>2.09</v>
      </c>
    </row>
    <row r="49" ht="18">
      <c r="A49" s="12" t="s">
        <v>32</v>
      </c>
    </row>
    <row r="50" spans="1:2" ht="12.75">
      <c r="A50" s="1" t="s">
        <v>11</v>
      </c>
      <c r="B50" s="2">
        <v>107.84</v>
      </c>
    </row>
    <row r="51" spans="1:2" ht="12.75">
      <c r="A51" s="1" t="s">
        <v>15</v>
      </c>
      <c r="B51" s="2">
        <v>191.71</v>
      </c>
    </row>
    <row r="52" spans="1:2" ht="12.75">
      <c r="A52" s="1" t="s">
        <v>14</v>
      </c>
      <c r="B52" s="2">
        <v>209.37</v>
      </c>
    </row>
    <row r="53" spans="1:2" ht="12.75">
      <c r="A53" s="1" t="s">
        <v>33</v>
      </c>
      <c r="B53" s="2">
        <v>508.92</v>
      </c>
    </row>
    <row r="54" spans="1:2" ht="15.75">
      <c r="A54" s="3" t="s">
        <v>16</v>
      </c>
      <c r="B54" s="4">
        <f>B50+B51</f>
        <v>299.55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0.281296296296296</v>
      </c>
      <c r="C60" s="16">
        <v>0.291574074074074</v>
      </c>
      <c r="D60" s="16">
        <f aca="true" t="shared" si="0" ref="D60:D67">C60-B60</f>
        <v>0.010277777777778</v>
      </c>
    </row>
    <row r="61" spans="1:4" ht="12.75">
      <c r="A61" s="1" t="s">
        <v>36</v>
      </c>
      <c r="B61" s="16">
        <v>0.304305555555556</v>
      </c>
      <c r="C61" s="16">
        <v>0.307268518518518</v>
      </c>
      <c r="D61" s="16">
        <f t="shared" si="0"/>
        <v>0.002962962962962</v>
      </c>
    </row>
    <row r="62" spans="1:4" ht="12.75">
      <c r="A62" s="1" t="s">
        <v>37</v>
      </c>
      <c r="B62" s="16">
        <v>0.310578703703704</v>
      </c>
      <c r="C62" s="16">
        <v>0.316064814814815</v>
      </c>
      <c r="D62" s="16">
        <f t="shared" si="0"/>
        <v>0.00548611111111103</v>
      </c>
    </row>
    <row r="63" spans="1:4" ht="12.75">
      <c r="A63" s="1" t="s">
        <v>38</v>
      </c>
      <c r="B63" s="16">
        <v>0.295787037037037</v>
      </c>
      <c r="C63" s="16">
        <v>0.298356481481481</v>
      </c>
      <c r="D63" s="16">
        <f t="shared" si="0"/>
        <v>0.00256944444444396</v>
      </c>
    </row>
    <row r="64" spans="1:4" ht="12.75">
      <c r="A64" s="1" t="s">
        <v>39</v>
      </c>
      <c r="B64" s="16">
        <v>0.299166666666667</v>
      </c>
      <c r="C64" s="16">
        <v>0.304305555555556</v>
      </c>
      <c r="D64" s="16">
        <f t="shared" si="0"/>
        <v>0.00513888888888897</v>
      </c>
    </row>
    <row r="65" spans="1:4" ht="12.75">
      <c r="A65" s="1" t="s">
        <v>40</v>
      </c>
      <c r="B65" s="16">
        <v>0.291574074074074</v>
      </c>
      <c r="C65" s="16">
        <v>0.295787037037037</v>
      </c>
      <c r="D65" s="16">
        <f t="shared" si="0"/>
        <v>0.00421296296296303</v>
      </c>
    </row>
    <row r="66" spans="1:4" ht="12.75">
      <c r="A66" s="1" t="s">
        <v>41</v>
      </c>
      <c r="B66" s="16">
        <v>0.298356481481481</v>
      </c>
      <c r="C66" s="16">
        <v>0.299166666666667</v>
      </c>
      <c r="D66" s="16">
        <f t="shared" si="0"/>
        <v>0.000810185185186052</v>
      </c>
    </row>
    <row r="67" spans="1:4" ht="12.75">
      <c r="A67" s="1" t="s">
        <v>42</v>
      </c>
      <c r="B67" s="16">
        <v>0.307268518518518</v>
      </c>
      <c r="C67" s="16">
        <v>0.310578703703704</v>
      </c>
      <c r="D67" s="16">
        <f t="shared" si="0"/>
        <v>0.003310185185186</v>
      </c>
    </row>
    <row r="68" spans="1:2" ht="15.75">
      <c r="A68" s="3" t="s">
        <v>16</v>
      </c>
      <c r="B68" s="5">
        <f>GEOMEAN(D60:D67)</f>
        <v>0.00354468658605926</v>
      </c>
    </row>
    <row r="70" spans="1:2" ht="18">
      <c r="A70" s="13" t="s">
        <v>43</v>
      </c>
      <c r="B70" s="14">
        <f>1/B68*0.34245</f>
        <v>97</v>
      </c>
    </row>
    <row r="72" spans="1:2" ht="18">
      <c r="A72" s="12" t="s">
        <v>83</v>
      </c>
      <c r="B72" s="5">
        <v>0.00141203703703704</v>
      </c>
    </row>
    <row r="74" spans="1:2" ht="18">
      <c r="A74" s="13" t="s">
        <v>44</v>
      </c>
      <c r="B74" s="14">
        <f>1/B72*0.1447</f>
        <v>102</v>
      </c>
    </row>
    <row r="76" ht="18">
      <c r="A76" s="12" t="s">
        <v>56</v>
      </c>
    </row>
    <row r="77" spans="1:2" ht="12.75">
      <c r="A77" s="1" t="s">
        <v>45</v>
      </c>
      <c r="B77" s="10">
        <v>2636</v>
      </c>
    </row>
    <row r="78" spans="1:2" ht="12.75">
      <c r="A78" s="1" t="s">
        <v>46</v>
      </c>
      <c r="B78" s="10">
        <v>875</v>
      </c>
    </row>
    <row r="79" spans="1:2" ht="12.75">
      <c r="A79" s="1" t="s">
        <v>47</v>
      </c>
      <c r="B79" s="10">
        <v>69</v>
      </c>
    </row>
    <row r="80" spans="1:2" ht="15.75">
      <c r="A80" s="3" t="s">
        <v>16</v>
      </c>
      <c r="B80" s="11">
        <f>GEOMEAN((B77*0.6),(B78*0.3),(B79*0.1))</f>
        <v>142</v>
      </c>
    </row>
    <row r="82" spans="1:2" ht="18">
      <c r="A82" s="13" t="s">
        <v>48</v>
      </c>
      <c r="B82" s="14">
        <f>B80*0.68</f>
        <v>97</v>
      </c>
    </row>
    <row r="84" ht="18">
      <c r="A84" s="12" t="s">
        <v>49</v>
      </c>
    </row>
    <row r="85" spans="1:2" ht="12.75">
      <c r="A85" s="1" t="s">
        <v>50</v>
      </c>
      <c r="B85" s="2">
        <v>43.57</v>
      </c>
    </row>
    <row r="86" spans="1:2" ht="12.75">
      <c r="A86" s="1" t="s">
        <v>51</v>
      </c>
      <c r="B86" s="2">
        <v>19.14</v>
      </c>
    </row>
    <row r="87" spans="1:2" ht="15.75">
      <c r="A87" s="3" t="s">
        <v>16</v>
      </c>
      <c r="B87" s="4">
        <v>12.6</v>
      </c>
    </row>
    <row r="89" spans="1:2" ht="18">
      <c r="A89" s="13" t="s">
        <v>52</v>
      </c>
      <c r="B89" s="14">
        <f>B87*9.38</f>
        <v>118</v>
      </c>
    </row>
    <row r="91" spans="1:2" ht="18">
      <c r="A91" s="12" t="s">
        <v>53</v>
      </c>
      <c r="B91" s="5">
        <v>0.00126157407407407</v>
      </c>
    </row>
    <row r="92" spans="1:2" ht="18">
      <c r="A92" s="12" t="s">
        <v>55</v>
      </c>
      <c r="B92" s="5">
        <v>0.00246527777777778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0.00890046296296296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0.0037962962962963</v>
      </c>
    </row>
    <row r="101" spans="1:2" ht="18">
      <c r="A101" s="12" t="s">
        <v>61</v>
      </c>
      <c r="B101" s="5">
        <v>0.00480324074074074</v>
      </c>
    </row>
    <row r="102" spans="1:2" ht="18">
      <c r="A102" s="12" t="s">
        <v>62</v>
      </c>
      <c r="B102" s="5">
        <v>0.00136574074074074</v>
      </c>
    </row>
    <row r="103" spans="1:2" ht="18">
      <c r="A103" s="12" t="s">
        <v>63</v>
      </c>
      <c r="B103" s="5">
        <v>0.00231481481481482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0.0128819444444444</v>
      </c>
    </row>
    <row r="109" spans="1:2" ht="18">
      <c r="A109" s="12" t="s">
        <v>65</v>
      </c>
      <c r="B109" s="5">
        <v>0.00400462962962963</v>
      </c>
    </row>
    <row r="110" spans="1:2" ht="18">
      <c r="A110" s="12" t="s">
        <v>66</v>
      </c>
      <c r="B110" s="5">
        <v>0.0563657407407407</v>
      </c>
    </row>
    <row r="111" spans="1:2" ht="18">
      <c r="A111" s="12" t="s">
        <v>67</v>
      </c>
      <c r="B111" s="5">
        <v>0.00150462962962963</v>
      </c>
    </row>
    <row r="112" spans="1:2" ht="18">
      <c r="A112" s="12" t="s">
        <v>68</v>
      </c>
      <c r="B112" s="5">
        <v>0.0217592592592593</v>
      </c>
    </row>
    <row r="114" spans="1:2" ht="18">
      <c r="A114" s="13" t="s">
        <v>87</v>
      </c>
      <c r="B114" s="14">
        <f>GEOMEAN(1/B108,1/B109,1/B110,1/B111,1/B112)*0.929</f>
        <v>94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109</v>
      </c>
    </row>
    <row r="119" spans="1:2" ht="12.75">
      <c r="A119" s="1" t="s">
        <v>75</v>
      </c>
      <c r="B119" s="1">
        <v>94</v>
      </c>
    </row>
    <row r="120" spans="1:2" ht="15.75">
      <c r="A120" s="3" t="s">
        <v>16</v>
      </c>
      <c r="B120" s="11">
        <f>(B117*0.2)+(B118*0.6)+(B119*0.2)</f>
        <v>111</v>
      </c>
    </row>
    <row r="122" ht="18">
      <c r="A122" s="12" t="s">
        <v>70</v>
      </c>
    </row>
    <row r="123" spans="1:2" ht="12.75">
      <c r="A123" s="1" t="s">
        <v>73</v>
      </c>
      <c r="B123" s="1">
        <v>120</v>
      </c>
    </row>
    <row r="124" spans="1:2" ht="12.75">
      <c r="A124" s="1" t="s">
        <v>74</v>
      </c>
      <c r="B124" s="1">
        <v>118</v>
      </c>
    </row>
    <row r="125" spans="1:2" ht="12.75">
      <c r="A125" s="1" t="s">
        <v>75</v>
      </c>
      <c r="B125" s="1">
        <v>117</v>
      </c>
    </row>
    <row r="126" spans="1:2" ht="15.75">
      <c r="A126" s="3" t="s">
        <v>16</v>
      </c>
      <c r="B126" s="11">
        <f>(B123*0.2)+(B124*0.6)+(B125*0.2)</f>
        <v>118</v>
      </c>
    </row>
    <row r="128" ht="18">
      <c r="A128" s="12" t="s">
        <v>71</v>
      </c>
    </row>
    <row r="129" spans="1:2" ht="12.75">
      <c r="A129" s="1" t="s">
        <v>73</v>
      </c>
      <c r="B129" s="1">
        <v>87</v>
      </c>
    </row>
    <row r="130" spans="1:2" ht="12.75">
      <c r="A130" s="1" t="s">
        <v>74</v>
      </c>
      <c r="B130" s="1">
        <v>80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81</v>
      </c>
    </row>
    <row r="134" ht="18">
      <c r="A134" s="12" t="s">
        <v>85</v>
      </c>
    </row>
    <row r="135" spans="1:2" ht="12.75">
      <c r="A135" s="1" t="s">
        <v>73</v>
      </c>
      <c r="B135" s="1">
        <v>167</v>
      </c>
    </row>
    <row r="136" spans="1:2" ht="12.75">
      <c r="A136" s="1" t="s">
        <v>74</v>
      </c>
      <c r="B136" s="1">
        <v>148</v>
      </c>
    </row>
    <row r="137" spans="1:2" ht="12.75">
      <c r="A137" s="1" t="s">
        <v>75</v>
      </c>
      <c r="B137" s="1">
        <v>110</v>
      </c>
    </row>
    <row r="138" spans="1:2" ht="15.75">
      <c r="A138" s="3" t="s">
        <v>16</v>
      </c>
      <c r="B138" s="11">
        <f>(B135*0.2)+(B136*0.6)+(B137*0.2)</f>
        <v>144</v>
      </c>
    </row>
    <row r="140" ht="18">
      <c r="A140" s="12" t="s">
        <v>84</v>
      </c>
    </row>
    <row r="141" spans="1:2" ht="12.75">
      <c r="A141" s="1" t="s">
        <v>73</v>
      </c>
      <c r="B141" s="1">
        <v>70</v>
      </c>
    </row>
    <row r="142" spans="1:2" ht="12.75">
      <c r="A142" s="1" t="s">
        <v>74</v>
      </c>
      <c r="B142" s="1">
        <v>56</v>
      </c>
    </row>
    <row r="143" spans="1:2" ht="12.75">
      <c r="A143" s="1" t="s">
        <v>75</v>
      </c>
      <c r="B143" s="1">
        <v>45</v>
      </c>
    </row>
    <row r="144" spans="1:2" ht="15.75">
      <c r="A144" s="3" t="s">
        <v>16</v>
      </c>
      <c r="B144" s="11">
        <f>(B141*0.2)+(B142*0.6)+(B143*0.2)</f>
        <v>57</v>
      </c>
    </row>
    <row r="146" ht="18">
      <c r="A146" s="12" t="s">
        <v>72</v>
      </c>
    </row>
    <row r="147" spans="1:2" ht="12.75">
      <c r="A147" s="1" t="s">
        <v>73</v>
      </c>
      <c r="B147" s="1">
        <v>16445</v>
      </c>
    </row>
    <row r="148" spans="1:2" ht="12.75">
      <c r="A148" s="1" t="s">
        <v>74</v>
      </c>
      <c r="B148" s="1">
        <v>15832</v>
      </c>
    </row>
    <row r="149" spans="1:2" ht="12.75">
      <c r="A149" s="1" t="s">
        <v>75</v>
      </c>
      <c r="B149" s="1">
        <v>15273</v>
      </c>
    </row>
    <row r="150" spans="1:2" ht="15.75">
      <c r="A150" s="3" t="s">
        <v>16</v>
      </c>
      <c r="B150" s="11">
        <f>(B147*0.2)+(B148*0.6)+(B149*0.2)</f>
        <v>15843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103</v>
      </c>
    </row>
    <row r="155" spans="1:2" ht="20.25">
      <c r="A155" s="17" t="s">
        <v>78</v>
      </c>
      <c r="B155" s="18">
        <f>AVERAGE(B94,B98,B106,B114,B152)</f>
        <v>96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32</v>
      </c>
    </row>
    <row r="160" spans="1:2" ht="12.75">
      <c r="A160" s="1" t="s">
        <v>91</v>
      </c>
      <c r="B160" s="2">
        <v>12.25</v>
      </c>
    </row>
    <row r="161" spans="1:2" ht="12.75">
      <c r="A161" s="1" t="s">
        <v>92</v>
      </c>
      <c r="B161" s="2">
        <f>B159*0.001/0.025</f>
        <v>1.28</v>
      </c>
    </row>
    <row r="162" spans="1:2" ht="15.75">
      <c r="A162" s="3" t="s">
        <v>16</v>
      </c>
      <c r="B162" s="11">
        <f>B160*B161</f>
        <v>16</v>
      </c>
    </row>
    <row r="164" ht="18">
      <c r="A164" s="12" t="s">
        <v>95</v>
      </c>
    </row>
    <row r="165" spans="1:2" ht="12.75">
      <c r="A165" s="1" t="s">
        <v>93</v>
      </c>
      <c r="B165" s="2">
        <v>102.4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4.1</v>
      </c>
    </row>
    <row r="168" spans="1:2" ht="15.75">
      <c r="A168" s="3" t="s">
        <v>16</v>
      </c>
      <c r="B168" s="11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1.09</v>
      </c>
    </row>
    <row r="3" spans="1:2" ht="12.75">
      <c r="A3" s="1" t="s">
        <v>2</v>
      </c>
      <c r="B3" s="2">
        <v>2.37</v>
      </c>
    </row>
    <row r="4" spans="1:2" ht="12.75">
      <c r="A4" s="1" t="s">
        <v>3</v>
      </c>
      <c r="B4" s="2">
        <v>2.07</v>
      </c>
    </row>
    <row r="5" spans="1:2" ht="12.75">
      <c r="A5" s="1" t="s">
        <v>4</v>
      </c>
      <c r="B5" s="2">
        <v>1.08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1.66</v>
      </c>
    </row>
    <row r="8" spans="1:2" ht="12.75">
      <c r="A8" s="1" t="s">
        <v>7</v>
      </c>
      <c r="B8" s="2">
        <v>1.47</v>
      </c>
    </row>
    <row r="9" spans="1:2" ht="12.75">
      <c r="A9" s="1" t="s">
        <v>8</v>
      </c>
      <c r="B9" s="2">
        <v>1.76</v>
      </c>
    </row>
    <row r="10" spans="1:2" ht="12.75">
      <c r="A10" s="1" t="s">
        <v>9</v>
      </c>
      <c r="B10" s="2">
        <v>3.51</v>
      </c>
    </row>
    <row r="11" spans="1:2" ht="15.75">
      <c r="A11" s="3" t="s">
        <v>10</v>
      </c>
      <c r="B11" s="4">
        <v>3.51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1.08</v>
      </c>
    </row>
    <row r="15" ht="18">
      <c r="A15" s="12" t="s">
        <v>12</v>
      </c>
    </row>
    <row r="16" spans="1:2" ht="12.75">
      <c r="A16" s="1" t="s">
        <v>13</v>
      </c>
      <c r="B16" s="2">
        <v>1.81</v>
      </c>
    </row>
    <row r="17" spans="1:2" ht="12.75">
      <c r="A17" s="1" t="s">
        <v>14</v>
      </c>
      <c r="B17" s="2">
        <v>1.71</v>
      </c>
    </row>
    <row r="18" spans="1:2" ht="12.75">
      <c r="A18" s="1" t="s">
        <v>15</v>
      </c>
      <c r="B18" s="2">
        <v>3.93</v>
      </c>
    </row>
    <row r="19" spans="1:2" ht="15.75">
      <c r="A19" s="3" t="s">
        <v>16</v>
      </c>
      <c r="B19" s="4">
        <v>2.1</v>
      </c>
    </row>
    <row r="20" spans="1:2" ht="15.75">
      <c r="A20" s="3" t="s">
        <v>9</v>
      </c>
      <c r="B20" s="5">
        <v>0.00253472222222222</v>
      </c>
    </row>
    <row r="22" spans="1:2" ht="18">
      <c r="A22" s="12" t="s">
        <v>17</v>
      </c>
      <c r="B22" s="5">
        <v>0.016724537037037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0.2012</v>
      </c>
      <c r="C28" s="8">
        <v>0.4928</v>
      </c>
      <c r="D28" s="8">
        <v>0.563</v>
      </c>
      <c r="E28" s="8">
        <v>0.4982</v>
      </c>
      <c r="F28" s="8">
        <v>0.8874</v>
      </c>
      <c r="G28" s="8">
        <v>0.6053</v>
      </c>
    </row>
    <row r="29" spans="2:7" ht="12.75">
      <c r="B29" s="8">
        <v>0.2021</v>
      </c>
      <c r="C29" s="8">
        <v>0.5034</v>
      </c>
      <c r="D29" s="8">
        <v>0.5459</v>
      </c>
      <c r="E29" s="8">
        <v>0.4983</v>
      </c>
      <c r="F29" s="8">
        <v>0.6196</v>
      </c>
      <c r="G29" s="8">
        <v>0.6908</v>
      </c>
    </row>
    <row r="30" spans="2:7" ht="12.75">
      <c r="B30" s="8">
        <v>0.2024</v>
      </c>
      <c r="C30" s="8">
        <v>0.503</v>
      </c>
      <c r="D30" s="8">
        <v>0.55</v>
      </c>
      <c r="E30" s="8">
        <v>0.5026</v>
      </c>
      <c r="F30" s="8">
        <v>0.617</v>
      </c>
      <c r="G30" s="8">
        <v>0.6102</v>
      </c>
    </row>
    <row r="31" spans="2:7" ht="12.75">
      <c r="B31" s="8">
        <v>0.2019</v>
      </c>
      <c r="C31" s="8">
        <v>0.5509</v>
      </c>
      <c r="D31" s="8">
        <v>0.5488</v>
      </c>
      <c r="E31" s="8">
        <v>0.5014</v>
      </c>
      <c r="F31" s="8">
        <v>0.6179</v>
      </c>
      <c r="G31" s="8">
        <v>0.5931</v>
      </c>
    </row>
    <row r="32" spans="2:7" ht="12.75">
      <c r="B32" s="8">
        <v>0.2015</v>
      </c>
      <c r="C32" s="8">
        <v>0.504</v>
      </c>
      <c r="D32" s="8">
        <v>0.5485</v>
      </c>
      <c r="E32" s="8">
        <v>0.4975</v>
      </c>
      <c r="F32" s="8">
        <v>0.6164</v>
      </c>
      <c r="G32" s="8">
        <v>0.6109</v>
      </c>
    </row>
    <row r="33" spans="2:7" ht="12.75">
      <c r="B33" s="8">
        <v>0.2013</v>
      </c>
      <c r="C33" s="8">
        <v>0.5036</v>
      </c>
      <c r="D33" s="8">
        <v>0.5497</v>
      </c>
      <c r="E33" s="8">
        <v>0.6698</v>
      </c>
      <c r="F33" s="8">
        <v>0.6173</v>
      </c>
      <c r="G33" s="8">
        <v>0.5894</v>
      </c>
    </row>
    <row r="34" spans="2:7" ht="12.75">
      <c r="B34" s="8">
        <v>0.202</v>
      </c>
      <c r="C34" s="8">
        <v>0.4942</v>
      </c>
      <c r="D34" s="8">
        <v>0.5978</v>
      </c>
      <c r="E34" s="8">
        <v>0.4967</v>
      </c>
      <c r="F34" s="8">
        <v>0.6216</v>
      </c>
      <c r="G34" s="8">
        <v>0.5965</v>
      </c>
    </row>
    <row r="35" spans="2:7" ht="12.75">
      <c r="B35" s="8">
        <v>0.2237</v>
      </c>
      <c r="C35" s="8">
        <v>0.4922</v>
      </c>
      <c r="D35" s="8">
        <v>0.5481</v>
      </c>
      <c r="E35" s="8">
        <v>0.4984</v>
      </c>
      <c r="F35" s="8">
        <v>0.616</v>
      </c>
      <c r="G35" s="8">
        <v>0.6023</v>
      </c>
    </row>
    <row r="36" spans="2:7" ht="12.75">
      <c r="B36" s="8">
        <v>0.2019</v>
      </c>
      <c r="C36" s="8">
        <v>0.4925</v>
      </c>
      <c r="D36" s="8">
        <v>0.5468</v>
      </c>
      <c r="E36" s="8">
        <v>0.5029</v>
      </c>
      <c r="F36" s="8">
        <v>0.6177</v>
      </c>
      <c r="G36" s="8">
        <v>0.589</v>
      </c>
    </row>
    <row r="37" spans="2:7" ht="12.75">
      <c r="B37" s="8">
        <v>0.2021</v>
      </c>
      <c r="C37" s="8">
        <v>0.4931</v>
      </c>
      <c r="D37" s="8">
        <v>0.5489</v>
      </c>
      <c r="E37" s="8">
        <v>0.5023</v>
      </c>
      <c r="F37" s="8">
        <v>0.6165</v>
      </c>
      <c r="G37" s="8">
        <v>0.5729</v>
      </c>
    </row>
    <row r="38" spans="1:2" ht="15.75">
      <c r="A38" s="3" t="s">
        <v>16</v>
      </c>
      <c r="B38" s="7">
        <f>GEOMEAN(B28:G37)</f>
        <v>0.474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1.5</v>
      </c>
    </row>
    <row r="43" spans="1:2" ht="12.75">
      <c r="A43" s="1" t="s">
        <v>28</v>
      </c>
      <c r="B43" s="2">
        <v>1.36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1.63</v>
      </c>
    </row>
    <row r="46" spans="1:2" ht="12.75">
      <c r="A46" s="1" t="s">
        <v>31</v>
      </c>
      <c r="B46" s="2">
        <v>1.79</v>
      </c>
    </row>
    <row r="47" spans="1:2" ht="15.75">
      <c r="A47" s="3" t="s">
        <v>16</v>
      </c>
      <c r="B47" s="4">
        <f>GEOMEAN(B41,B43,B44)</f>
        <v>1.91</v>
      </c>
    </row>
    <row r="49" ht="18">
      <c r="A49" s="12" t="s">
        <v>32</v>
      </c>
    </row>
    <row r="50" spans="1:2" ht="12.75">
      <c r="A50" s="1" t="s">
        <v>11</v>
      </c>
      <c r="B50" s="2">
        <v>114.51</v>
      </c>
    </row>
    <row r="51" spans="1:2" ht="12.75">
      <c r="A51" s="1" t="s">
        <v>15</v>
      </c>
      <c r="B51" s="2">
        <v>217.79</v>
      </c>
    </row>
    <row r="52" spans="1:2" ht="12.75">
      <c r="A52" s="1" t="s">
        <v>14</v>
      </c>
      <c r="B52" s="2">
        <v>233.77</v>
      </c>
    </row>
    <row r="53" spans="1:2" ht="12.75">
      <c r="A53" s="1" t="s">
        <v>33</v>
      </c>
      <c r="B53" s="2">
        <v>566.07</v>
      </c>
    </row>
    <row r="54" spans="1:2" ht="15.75">
      <c r="A54" s="3" t="s">
        <v>16</v>
      </c>
      <c r="B54" s="4">
        <f>B50+B51</f>
        <v>332.3</v>
      </c>
    </row>
    <row r="56" spans="1:2" ht="18">
      <c r="A56" s="13" t="s">
        <v>26</v>
      </c>
      <c r="B56" s="14">
        <f>GEOMEAN(1/B38,B47,1/B54)*423.5</f>
        <v>97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0.0626851851851852</v>
      </c>
      <c r="C60" s="16">
        <v>0.0741203703703704</v>
      </c>
      <c r="D60" s="16">
        <f aca="true" t="shared" si="0" ref="D60:D67">C60-B60</f>
        <v>0.0114351851851852</v>
      </c>
    </row>
    <row r="61" spans="1:4" ht="12.75">
      <c r="A61" s="1" t="s">
        <v>36</v>
      </c>
      <c r="B61" s="16">
        <v>0.0878009259259259</v>
      </c>
      <c r="C61" s="16">
        <v>0.0910185185185185</v>
      </c>
      <c r="D61" s="16">
        <f t="shared" si="0"/>
        <v>0.00321759259259261</v>
      </c>
    </row>
    <row r="62" spans="1:4" ht="12.75">
      <c r="A62" s="1" t="s">
        <v>37</v>
      </c>
      <c r="B62" s="16">
        <v>0.0945601851851852</v>
      </c>
      <c r="C62" s="16">
        <v>0.100601851851852</v>
      </c>
      <c r="D62" s="16">
        <f t="shared" si="0"/>
        <v>0.00604166666666679</v>
      </c>
    </row>
    <row r="63" spans="1:4" ht="12.75">
      <c r="A63" s="1" t="s">
        <v>38</v>
      </c>
      <c r="B63" s="16">
        <v>0.0786342592592593</v>
      </c>
      <c r="C63" s="16">
        <v>0.0814583333333333</v>
      </c>
      <c r="D63" s="16">
        <f t="shared" si="0"/>
        <v>0.00282407407407399</v>
      </c>
    </row>
    <row r="64" spans="1:4" ht="12.75">
      <c r="A64" s="1" t="s">
        <v>39</v>
      </c>
      <c r="B64" s="16">
        <v>0.0823148148148148</v>
      </c>
      <c r="C64" s="16">
        <v>0.0878009259259259</v>
      </c>
      <c r="D64" s="16">
        <f t="shared" si="0"/>
        <v>0.00548611111111109</v>
      </c>
    </row>
    <row r="65" spans="1:4" ht="12.75">
      <c r="A65" s="1" t="s">
        <v>40</v>
      </c>
      <c r="B65" s="16">
        <v>0.0741203703703704</v>
      </c>
      <c r="C65" s="16">
        <v>0.0786342592592593</v>
      </c>
      <c r="D65" s="16">
        <f t="shared" si="0"/>
        <v>0.0045138888888889</v>
      </c>
    </row>
    <row r="66" spans="1:4" ht="12.75">
      <c r="A66" s="1" t="s">
        <v>41</v>
      </c>
      <c r="B66" s="16">
        <v>0.0814583333333333</v>
      </c>
      <c r="C66" s="16">
        <v>0.0823148148148148</v>
      </c>
      <c r="D66" s="16">
        <f t="shared" si="0"/>
        <v>0.0008564814814815</v>
      </c>
    </row>
    <row r="67" spans="1:4" ht="12.75">
      <c r="A67" s="1" t="s">
        <v>42</v>
      </c>
      <c r="B67" s="16">
        <v>0.0910185185185185</v>
      </c>
      <c r="C67" s="16">
        <v>0.0945601851851852</v>
      </c>
      <c r="D67" s="16">
        <f t="shared" si="0"/>
        <v>0.00354166666666671</v>
      </c>
    </row>
    <row r="68" spans="1:2" ht="15.75">
      <c r="A68" s="3" t="s">
        <v>16</v>
      </c>
      <c r="B68" s="5">
        <f>GEOMEAN(D60:D67)</f>
        <v>0.0038387826928183</v>
      </c>
    </row>
    <row r="70" spans="1:2" ht="18">
      <c r="A70" s="13" t="s">
        <v>43</v>
      </c>
      <c r="B70" s="14">
        <f>1/B68*0.34245</f>
        <v>89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2247</v>
      </c>
    </row>
    <row r="78" spans="1:2" ht="12.75">
      <c r="A78" s="1" t="s">
        <v>46</v>
      </c>
      <c r="B78" s="10">
        <v>782</v>
      </c>
    </row>
    <row r="79" spans="1:2" ht="12.75">
      <c r="A79" s="1" t="s">
        <v>47</v>
      </c>
      <c r="B79" s="10">
        <v>63</v>
      </c>
    </row>
    <row r="80" spans="1:2" ht="15.75">
      <c r="A80" s="3" t="s">
        <v>16</v>
      </c>
      <c r="B80" s="11">
        <f>GEOMEAN((B77*0.6),(B78*0.3),(B79*0.1))</f>
        <v>126</v>
      </c>
    </row>
    <row r="82" spans="1:2" ht="18">
      <c r="A82" s="13" t="s">
        <v>48</v>
      </c>
      <c r="B82" s="14">
        <f>B80*0.68</f>
        <v>86</v>
      </c>
    </row>
    <row r="84" ht="18">
      <c r="A84" s="12" t="s">
        <v>49</v>
      </c>
    </row>
    <row r="85" spans="1:2" ht="12.75">
      <c r="A85" s="1" t="s">
        <v>50</v>
      </c>
      <c r="B85" s="2">
        <v>39.57</v>
      </c>
    </row>
    <row r="86" spans="1:2" ht="12.75">
      <c r="A86" s="1" t="s">
        <v>51</v>
      </c>
      <c r="B86" s="2">
        <v>17.43</v>
      </c>
    </row>
    <row r="87" spans="1:2" ht="15.75">
      <c r="A87" s="3" t="s">
        <v>16</v>
      </c>
      <c r="B87" s="4">
        <v>11.46</v>
      </c>
    </row>
    <row r="89" spans="1:2" ht="18">
      <c r="A89" s="13" t="s">
        <v>52</v>
      </c>
      <c r="B89" s="14">
        <f>B87*9.38</f>
        <v>107</v>
      </c>
    </row>
    <row r="91" spans="1:2" ht="18">
      <c r="A91" s="12" t="s">
        <v>53</v>
      </c>
      <c r="B91" s="5">
        <v>0.00137731481481481</v>
      </c>
    </row>
    <row r="92" spans="1:2" ht="18">
      <c r="A92" s="12" t="s">
        <v>55</v>
      </c>
      <c r="B92" s="5">
        <v>0.00260416666666667</v>
      </c>
    </row>
    <row r="94" spans="1:2" ht="18">
      <c r="A94" s="13" t="s">
        <v>54</v>
      </c>
      <c r="B94" s="14">
        <f>GEOMEAN(1/B91,1/B92)*0.1862</f>
        <v>98</v>
      </c>
    </row>
    <row r="96" spans="1:2" ht="18">
      <c r="A96" s="12" t="s">
        <v>57</v>
      </c>
      <c r="B96" s="5">
        <v>0.00987268518518519</v>
      </c>
    </row>
    <row r="98" spans="1:2" ht="18">
      <c r="A98" s="13" t="s">
        <v>58</v>
      </c>
      <c r="B98" s="14">
        <f>1/B96*0.7465</f>
        <v>76</v>
      </c>
    </row>
    <row r="100" spans="1:2" ht="18">
      <c r="A100" s="12" t="s">
        <v>60</v>
      </c>
      <c r="B100" s="5">
        <v>0.00394675925925926</v>
      </c>
    </row>
    <row r="101" spans="1:2" ht="18">
      <c r="A101" s="12" t="s">
        <v>61</v>
      </c>
      <c r="B101" s="5">
        <v>0.0053125</v>
      </c>
    </row>
    <row r="102" spans="1:2" ht="18">
      <c r="A102" s="12" t="s">
        <v>62</v>
      </c>
      <c r="B102" s="5">
        <v>0.0015162037037037</v>
      </c>
    </row>
    <row r="103" spans="1:2" ht="18">
      <c r="A103" s="12" t="s">
        <v>63</v>
      </c>
      <c r="B103" s="5">
        <v>0.00259259259259259</v>
      </c>
    </row>
    <row r="104" spans="1:2" ht="18">
      <c r="A104" s="12" t="s">
        <v>64</v>
      </c>
      <c r="B104" s="5">
        <v>0.0015625</v>
      </c>
    </row>
    <row r="106" spans="1:2" ht="18">
      <c r="A106" s="13" t="s">
        <v>86</v>
      </c>
      <c r="B106" s="14">
        <f>GEOMEAN(1/B100,1/B101,1/B102,1/B103,1/B104)*0.2501</f>
        <v>95</v>
      </c>
    </row>
    <row r="108" spans="1:2" ht="18">
      <c r="A108" s="12" t="s">
        <v>59</v>
      </c>
      <c r="B108" s="5">
        <v>0.0139814814814815</v>
      </c>
    </row>
    <row r="109" spans="1:2" ht="18">
      <c r="A109" s="12" t="s">
        <v>65</v>
      </c>
      <c r="B109" s="5">
        <v>0.00428240740740741</v>
      </c>
    </row>
    <row r="110" spans="1:2" ht="18">
      <c r="A110" s="12" t="s">
        <v>66</v>
      </c>
      <c r="B110" s="5">
        <v>0.06125</v>
      </c>
    </row>
    <row r="111" spans="1:2" ht="18">
      <c r="A111" s="12" t="s">
        <v>67</v>
      </c>
      <c r="B111" s="5">
        <v>0.00166666666666667</v>
      </c>
    </row>
    <row r="112" spans="1:2" ht="18">
      <c r="A112" s="12" t="s">
        <v>68</v>
      </c>
      <c r="B112" s="5">
        <v>0.0241898148148148</v>
      </c>
    </row>
    <row r="114" spans="1:2" ht="18">
      <c r="A114" s="13" t="s">
        <v>87</v>
      </c>
      <c r="B114" s="14">
        <f>GEOMEAN(1/B108,1/B109,1/B110,1/B111,1/B112)*0.929</f>
        <v>86</v>
      </c>
    </row>
    <row r="116" ht="18">
      <c r="A116" s="12" t="s">
        <v>69</v>
      </c>
    </row>
    <row r="117" spans="1:2" ht="12.75">
      <c r="A117" s="1" t="s">
        <v>73</v>
      </c>
      <c r="B117" s="1">
        <v>116</v>
      </c>
    </row>
    <row r="118" spans="1:2" ht="12.75">
      <c r="A118" s="1" t="s">
        <v>74</v>
      </c>
      <c r="B118" s="1">
        <v>94</v>
      </c>
    </row>
    <row r="119" spans="1:2" ht="12.75">
      <c r="A119" s="1" t="s">
        <v>75</v>
      </c>
      <c r="B119" s="1">
        <v>82</v>
      </c>
    </row>
    <row r="120" spans="1:2" ht="15.75">
      <c r="A120" s="3" t="s">
        <v>16</v>
      </c>
      <c r="B120" s="11">
        <f>(B117*0.2)+(B118*0.6)+(B119*0.2)</f>
        <v>96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102</v>
      </c>
    </row>
    <row r="125" spans="1:2" ht="12.75">
      <c r="A125" s="1" t="s">
        <v>75</v>
      </c>
      <c r="B125" s="1">
        <v>101</v>
      </c>
    </row>
    <row r="126" spans="1:2" ht="15.75">
      <c r="A126" s="3" t="s">
        <v>16</v>
      </c>
      <c r="B126" s="11">
        <f>(B123*0.2)+(B124*0.6)+(B125*0.2)</f>
        <v>102</v>
      </c>
    </row>
    <row r="128" ht="18">
      <c r="A128" s="12" t="s">
        <v>71</v>
      </c>
    </row>
    <row r="129" spans="1:2" ht="12.75">
      <c r="A129" s="1" t="s">
        <v>73</v>
      </c>
      <c r="B129" s="1">
        <v>79</v>
      </c>
    </row>
    <row r="130" spans="1:2" ht="12.75">
      <c r="A130" s="1" t="s">
        <v>74</v>
      </c>
      <c r="B130" s="1">
        <v>75</v>
      </c>
    </row>
    <row r="131" spans="1:2" ht="12.75">
      <c r="A131" s="1" t="s">
        <v>75</v>
      </c>
      <c r="B131" s="1">
        <v>72</v>
      </c>
    </row>
    <row r="132" spans="1:2" ht="15.75">
      <c r="A132" s="3" t="s">
        <v>16</v>
      </c>
      <c r="B132" s="11">
        <f>(B129*0.2)+(B130*0.6)+(B131*0.2)</f>
        <v>75</v>
      </c>
    </row>
    <row r="134" ht="18">
      <c r="A134" s="12" t="s">
        <v>85</v>
      </c>
    </row>
    <row r="135" spans="1:2" ht="12.75">
      <c r="A135" s="1" t="s">
        <v>73</v>
      </c>
      <c r="B135" s="1">
        <v>142</v>
      </c>
    </row>
    <row r="136" spans="1:2" ht="12.75">
      <c r="A136" s="1" t="s">
        <v>74</v>
      </c>
      <c r="B136" s="1">
        <v>128</v>
      </c>
    </row>
    <row r="137" spans="1:2" ht="12.75">
      <c r="A137" s="1" t="s">
        <v>75</v>
      </c>
      <c r="B137" s="1">
        <v>94</v>
      </c>
    </row>
    <row r="138" spans="1:2" ht="15.75">
      <c r="A138" s="3" t="s">
        <v>16</v>
      </c>
      <c r="B138" s="11">
        <f>(B135*0.2)+(B136*0.6)+(B137*0.2)</f>
        <v>124</v>
      </c>
    </row>
    <row r="140" ht="18">
      <c r="A140" s="12" t="s">
        <v>84</v>
      </c>
    </row>
    <row r="141" spans="1:2" ht="12.75">
      <c r="A141" s="1" t="s">
        <v>73</v>
      </c>
      <c r="B141" s="1">
        <v>89</v>
      </c>
    </row>
    <row r="142" spans="1:2" ht="12.75">
      <c r="A142" s="1" t="s">
        <v>74</v>
      </c>
      <c r="B142" s="1">
        <v>57</v>
      </c>
    </row>
    <row r="143" spans="1:2" ht="12.75">
      <c r="A143" s="1" t="s">
        <v>75</v>
      </c>
      <c r="B143" s="1">
        <v>50</v>
      </c>
    </row>
    <row r="144" spans="1:2" ht="15.75">
      <c r="A144" s="3" t="s">
        <v>16</v>
      </c>
      <c r="B144" s="11">
        <f>(B141*0.2)+(B142*0.6)+(B143*0.2)</f>
        <v>62</v>
      </c>
    </row>
    <row r="146" ht="18">
      <c r="A146" s="12" t="s">
        <v>72</v>
      </c>
    </row>
    <row r="147" spans="1:2" ht="12.75">
      <c r="A147" s="1" t="s">
        <v>73</v>
      </c>
      <c r="B147" s="1">
        <v>16398</v>
      </c>
    </row>
    <row r="148" spans="1:2" ht="12.75">
      <c r="A148" s="1" t="s">
        <v>74</v>
      </c>
      <c r="B148" s="1">
        <v>15563</v>
      </c>
    </row>
    <row r="149" spans="1:2" ht="12.75">
      <c r="A149" s="1" t="s">
        <v>75</v>
      </c>
      <c r="B149" s="1">
        <v>15101</v>
      </c>
    </row>
    <row r="150" spans="1:2" ht="15.75">
      <c r="A150" s="3" t="s">
        <v>16</v>
      </c>
      <c r="B150" s="11">
        <f>(B147*0.2)+(B148*0.6)+(B149*0.2)</f>
        <v>15638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91</v>
      </c>
    </row>
    <row r="158" ht="18">
      <c r="A158" s="12" t="s">
        <v>94</v>
      </c>
    </row>
    <row r="159" spans="1:2" ht="12.75">
      <c r="A159" s="1" t="s">
        <v>93</v>
      </c>
      <c r="B159" s="2">
        <v>23.4</v>
      </c>
    </row>
    <row r="160" spans="1:2" ht="12.75">
      <c r="A160" s="1" t="s">
        <v>91</v>
      </c>
      <c r="B160" s="2">
        <v>12.32</v>
      </c>
    </row>
    <row r="161" spans="1:2" ht="12.75">
      <c r="A161" s="1" t="s">
        <v>92</v>
      </c>
      <c r="B161" s="2">
        <f>B159*0.001/0.025</f>
        <v>0.94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86.5</v>
      </c>
    </row>
    <row r="166" spans="1:2" ht="12.75">
      <c r="A166" s="1" t="s">
        <v>91</v>
      </c>
      <c r="B166" s="2">
        <v>12.22</v>
      </c>
    </row>
    <row r="167" spans="1:2" ht="12.75">
      <c r="A167" s="1" t="s">
        <v>92</v>
      </c>
      <c r="B167" s="2">
        <f>B165*0.001/0.025</f>
        <v>3.46</v>
      </c>
    </row>
    <row r="168" spans="1:2" ht="15.75">
      <c r="A168" s="3" t="s">
        <v>16</v>
      </c>
      <c r="B168" s="11">
        <f>B166*B167</f>
        <v>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2.03</v>
      </c>
    </row>
    <row r="3" spans="1:2" ht="12.75">
      <c r="A3" s="47" t="s">
        <v>2</v>
      </c>
      <c r="B3" s="33">
        <v>4.04</v>
      </c>
    </row>
    <row r="4" spans="1:2" ht="12.75">
      <c r="A4" s="47" t="s">
        <v>3</v>
      </c>
      <c r="B4" s="33">
        <v>3.67</v>
      </c>
    </row>
    <row r="5" spans="1:2" ht="12.75">
      <c r="A5" s="47" t="s">
        <v>4</v>
      </c>
      <c r="B5" s="33">
        <v>2.3</v>
      </c>
    </row>
    <row r="6" spans="1:2" ht="12.75">
      <c r="A6" s="47" t="s">
        <v>5</v>
      </c>
      <c r="B6" s="33">
        <v>3.56</v>
      </c>
    </row>
    <row r="7" spans="1:2" ht="12.75">
      <c r="A7" s="47" t="s">
        <v>6</v>
      </c>
      <c r="B7" s="33">
        <v>3.44</v>
      </c>
    </row>
    <row r="8" spans="1:2" ht="12.75">
      <c r="A8" s="47" t="s">
        <v>7</v>
      </c>
      <c r="B8" s="33">
        <v>2.97</v>
      </c>
    </row>
    <row r="9" spans="1:2" ht="12.75">
      <c r="A9" s="47" t="s">
        <v>8</v>
      </c>
      <c r="B9" s="33">
        <v>3.23</v>
      </c>
    </row>
    <row r="10" spans="1:2" ht="12.75">
      <c r="A10" s="47" t="s">
        <v>9</v>
      </c>
      <c r="B10" s="33">
        <v>12.56</v>
      </c>
    </row>
    <row r="11" spans="1:2" ht="15.75">
      <c r="A11" s="54" t="s">
        <v>10</v>
      </c>
      <c r="B11" s="34">
        <v>12.56</v>
      </c>
    </row>
    <row r="12" spans="1:2" ht="15.75">
      <c r="A12" s="54" t="s">
        <v>11</v>
      </c>
      <c r="B12" s="34">
        <v>3.41</v>
      </c>
    </row>
    <row r="13" spans="1:2" ht="15.75">
      <c r="A13" s="54" t="s">
        <v>4</v>
      </c>
      <c r="B13" s="34">
        <v>2.3</v>
      </c>
    </row>
    <row r="15" ht="18">
      <c r="A15" s="37" t="s">
        <v>12</v>
      </c>
    </row>
    <row r="16" spans="1:2" ht="12.75">
      <c r="A16" s="47" t="s">
        <v>13</v>
      </c>
      <c r="B16" s="33">
        <v>3.13</v>
      </c>
    </row>
    <row r="17" spans="1:2" ht="12.75">
      <c r="A17" s="47" t="s">
        <v>14</v>
      </c>
      <c r="B17" s="33">
        <v>3.51</v>
      </c>
    </row>
    <row r="18" spans="1:2" ht="12.75">
      <c r="A18" s="47" t="s">
        <v>15</v>
      </c>
      <c r="B18" s="33">
        <v>7.46</v>
      </c>
    </row>
    <row r="19" spans="1:2" ht="15.75">
      <c r="A19" s="54" t="s">
        <v>16</v>
      </c>
      <c r="B19" s="34">
        <v>3.77</v>
      </c>
    </row>
    <row r="20" spans="1:2" ht="15.75">
      <c r="A20" s="54" t="s">
        <v>9</v>
      </c>
      <c r="B20" s="35">
        <v>0.000717592592592593</v>
      </c>
    </row>
    <row r="22" spans="1:2" ht="18">
      <c r="A22" s="49" t="s">
        <v>17</v>
      </c>
      <c r="B22" s="35">
        <v>0.0062962962962963</v>
      </c>
    </row>
    <row r="24" spans="1:2" ht="18">
      <c r="A24" s="40" t="s">
        <v>18</v>
      </c>
      <c r="B24" s="50">
        <f>GEOMEAN(B11,B12,B13,B16,B18,(1/B20),(1/B22))*11.8</f>
        <v>207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0.2988</v>
      </c>
      <c r="C28" s="51">
        <v>0.1636</v>
      </c>
      <c r="D28" s="51">
        <v>0.2858</v>
      </c>
      <c r="E28" s="51">
        <v>0.2367</v>
      </c>
      <c r="F28" s="51">
        <v>0.2998</v>
      </c>
      <c r="G28" s="51">
        <v>0.5726</v>
      </c>
    </row>
    <row r="29" spans="1:7" ht="12.75">
      <c r="A29" s="47"/>
      <c r="B29" s="51">
        <v>0.3004</v>
      </c>
      <c r="C29" s="51">
        <v>0.1637</v>
      </c>
      <c r="D29" s="51">
        <v>0.286</v>
      </c>
      <c r="E29" s="51">
        <v>0.2378</v>
      </c>
      <c r="F29" s="51">
        <v>0.3042</v>
      </c>
      <c r="G29" s="51">
        <v>0.5568</v>
      </c>
    </row>
    <row r="30" spans="1:7" ht="12.75">
      <c r="A30" s="47"/>
      <c r="B30" s="51">
        <v>0.2984</v>
      </c>
      <c r="C30" s="51">
        <v>0.1643</v>
      </c>
      <c r="D30" s="51">
        <v>0.2857</v>
      </c>
      <c r="E30" s="51">
        <v>0.2363</v>
      </c>
      <c r="F30" s="51">
        <v>0.2953</v>
      </c>
      <c r="G30" s="51">
        <v>0.526</v>
      </c>
    </row>
    <row r="31" spans="1:7" ht="12.75">
      <c r="A31" s="47"/>
      <c r="B31" s="51">
        <v>0.2982</v>
      </c>
      <c r="C31" s="51">
        <v>0.1633</v>
      </c>
      <c r="D31" s="51">
        <v>0.2866</v>
      </c>
      <c r="E31" s="51">
        <v>0.2366</v>
      </c>
      <c r="F31" s="51">
        <v>0.3015</v>
      </c>
      <c r="G31" s="51">
        <v>0.5353</v>
      </c>
    </row>
    <row r="32" spans="1:7" ht="12.75">
      <c r="A32" s="47"/>
      <c r="B32" s="51">
        <v>0.2987</v>
      </c>
      <c r="C32" s="51">
        <v>0.1637</v>
      </c>
      <c r="D32" s="51">
        <v>0.2862</v>
      </c>
      <c r="E32" s="51">
        <v>0.2369</v>
      </c>
      <c r="F32" s="51">
        <v>0.3012</v>
      </c>
      <c r="G32" s="51">
        <v>0.6041</v>
      </c>
    </row>
    <row r="33" spans="1:7" ht="12.75">
      <c r="A33" s="47"/>
      <c r="B33" s="51">
        <v>0.2987</v>
      </c>
      <c r="C33" s="51">
        <v>0.1638</v>
      </c>
      <c r="D33" s="51">
        <v>0.2861</v>
      </c>
      <c r="E33" s="51">
        <v>0.2373</v>
      </c>
      <c r="F33" s="51">
        <v>0.3003</v>
      </c>
      <c r="G33" s="51">
        <v>0.4953</v>
      </c>
    </row>
    <row r="34" spans="1:7" ht="12.75">
      <c r="A34" s="47"/>
      <c r="B34" s="51">
        <v>0.2993</v>
      </c>
      <c r="C34" s="51">
        <v>0.1636</v>
      </c>
      <c r="D34" s="51">
        <v>0.2858</v>
      </c>
      <c r="E34" s="51">
        <v>0.2373</v>
      </c>
      <c r="F34" s="51">
        <v>0.2968</v>
      </c>
      <c r="G34" s="51">
        <v>0.5422</v>
      </c>
    </row>
    <row r="35" spans="1:7" ht="12.75">
      <c r="A35" s="47"/>
      <c r="B35" s="51">
        <v>0.2986</v>
      </c>
      <c r="C35" s="51">
        <v>0.1649</v>
      </c>
      <c r="D35" s="51">
        <v>0.2861</v>
      </c>
      <c r="E35" s="51">
        <v>0.2372</v>
      </c>
      <c r="F35" s="51">
        <v>0.3021</v>
      </c>
      <c r="G35" s="51">
        <v>0.5764</v>
      </c>
    </row>
    <row r="36" spans="1:7" ht="12.75">
      <c r="A36" s="47"/>
      <c r="B36" s="51">
        <v>0.3</v>
      </c>
      <c r="C36" s="51">
        <v>0.1639</v>
      </c>
      <c r="D36" s="51">
        <v>0.2874</v>
      </c>
      <c r="E36" s="51">
        <v>0.2369</v>
      </c>
      <c r="F36" s="51">
        <v>0.3022</v>
      </c>
      <c r="G36" s="51">
        <v>0.6167</v>
      </c>
    </row>
    <row r="37" spans="1:7" ht="12.75">
      <c r="A37" s="47"/>
      <c r="B37" s="51">
        <v>0.2987</v>
      </c>
      <c r="C37" s="51">
        <v>0.1641</v>
      </c>
      <c r="D37" s="51">
        <v>0.2859</v>
      </c>
      <c r="E37" s="51">
        <v>0.2373</v>
      </c>
      <c r="F37" s="51">
        <v>0.3015</v>
      </c>
      <c r="G37" s="51">
        <v>0.5728</v>
      </c>
    </row>
    <row r="38" spans="1:2" ht="15.75">
      <c r="A38" s="54" t="s">
        <v>16</v>
      </c>
      <c r="B38" s="36">
        <f>GEOMEAN(B28:G37)</f>
        <v>0.2869</v>
      </c>
    </row>
    <row r="40" ht="18">
      <c r="A40" s="37" t="s">
        <v>27</v>
      </c>
    </row>
    <row r="41" spans="1:2" ht="12.75">
      <c r="A41" s="47" t="s">
        <v>15</v>
      </c>
      <c r="B41" s="33">
        <v>3.4</v>
      </c>
    </row>
    <row r="42" spans="1:2" ht="12.75">
      <c r="A42" s="47" t="s">
        <v>14</v>
      </c>
      <c r="B42" s="33">
        <v>2.86</v>
      </c>
    </row>
    <row r="43" spans="1:2" ht="12.75">
      <c r="A43" s="47" t="s">
        <v>28</v>
      </c>
      <c r="B43" s="33">
        <v>2.59</v>
      </c>
    </row>
    <row r="44" spans="1:2" ht="12.75">
      <c r="A44" s="47" t="s">
        <v>29</v>
      </c>
      <c r="B44" s="33">
        <v>4.86</v>
      </c>
    </row>
    <row r="45" spans="1:2" ht="12.75">
      <c r="A45" s="47" t="s">
        <v>30</v>
      </c>
      <c r="B45" s="33">
        <v>2.7</v>
      </c>
    </row>
    <row r="46" spans="1:2" ht="12.75">
      <c r="A46" s="47" t="s">
        <v>31</v>
      </c>
      <c r="B46" s="33">
        <v>3.23</v>
      </c>
    </row>
    <row r="47" spans="1:2" ht="15.75">
      <c r="A47" s="54" t="s">
        <v>16</v>
      </c>
      <c r="B47" s="34">
        <f>GEOMEAN(B41,B43,B44)</f>
        <v>3.5</v>
      </c>
    </row>
    <row r="49" ht="18">
      <c r="A49" s="37" t="s">
        <v>32</v>
      </c>
    </row>
    <row r="50" spans="1:2" ht="12.75">
      <c r="A50" s="47" t="s">
        <v>11</v>
      </c>
      <c r="B50" s="33">
        <v>55.29</v>
      </c>
    </row>
    <row r="51" spans="1:2" ht="12.75">
      <c r="A51" s="47" t="s">
        <v>15</v>
      </c>
      <c r="B51" s="33">
        <v>123.33</v>
      </c>
    </row>
    <row r="52" spans="1:2" ht="12.75">
      <c r="A52" s="47" t="s">
        <v>14</v>
      </c>
      <c r="B52" s="33">
        <v>150.23</v>
      </c>
    </row>
    <row r="53" spans="1:2" ht="12.75">
      <c r="A53" s="47" t="s">
        <v>33</v>
      </c>
      <c r="B53" s="33">
        <v>328.85</v>
      </c>
    </row>
    <row r="54" spans="1:2" ht="15.75">
      <c r="A54" s="54" t="s">
        <v>16</v>
      </c>
      <c r="B54" s="34">
        <f>B50+B51</f>
        <v>178.62</v>
      </c>
    </row>
    <row r="56" spans="1:2" ht="18">
      <c r="A56" s="40" t="s">
        <v>26</v>
      </c>
      <c r="B56" s="50">
        <f>GEOMEAN(1/B38,B47,1/B54)*423.5</f>
        <v>173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0.0342824074074074</v>
      </c>
      <c r="C60" s="53">
        <v>0.0386574074074074</v>
      </c>
      <c r="D60" s="53">
        <f aca="true" t="shared" si="0" ref="D60:D67">C60-B60</f>
        <v>0.004375</v>
      </c>
    </row>
    <row r="61" spans="1:4" ht="12.75">
      <c r="A61" s="47" t="s">
        <v>36</v>
      </c>
      <c r="B61" s="53">
        <v>0.043912037037037</v>
      </c>
      <c r="C61" s="53">
        <v>0.0446990740740741</v>
      </c>
      <c r="D61" s="53">
        <f t="shared" si="0"/>
        <v>0.0007870370370371</v>
      </c>
    </row>
    <row r="62" spans="1:4" ht="12.75">
      <c r="A62" s="47" t="s">
        <v>37</v>
      </c>
      <c r="B62" s="53">
        <v>0.0461111111111111</v>
      </c>
      <c r="C62" s="53">
        <v>0.0487037037037037</v>
      </c>
      <c r="D62" s="53">
        <f t="shared" si="0"/>
        <v>0.0025925925925926</v>
      </c>
    </row>
    <row r="63" spans="1:4" ht="12.75">
      <c r="A63" s="47" t="s">
        <v>38</v>
      </c>
      <c r="B63" s="53">
        <v>0.0401388888888889</v>
      </c>
      <c r="C63" s="53">
        <v>0.0413657407407407</v>
      </c>
      <c r="D63" s="53">
        <f t="shared" si="0"/>
        <v>0.00122685185185181</v>
      </c>
    </row>
    <row r="64" spans="1:4" ht="12.75">
      <c r="A64" s="47" t="s">
        <v>39</v>
      </c>
      <c r="B64" s="53">
        <v>0.0417361111111111</v>
      </c>
      <c r="C64" s="53">
        <v>0.043912037037037</v>
      </c>
      <c r="D64" s="53">
        <f t="shared" si="0"/>
        <v>0.0021759259259259</v>
      </c>
    </row>
    <row r="65" spans="1:4" ht="12.75">
      <c r="A65" s="47" t="s">
        <v>40</v>
      </c>
      <c r="B65" s="53">
        <v>0.0386574074074074</v>
      </c>
      <c r="C65" s="53">
        <v>0.0401388888888889</v>
      </c>
      <c r="D65" s="53">
        <f t="shared" si="0"/>
        <v>0.0014814814814815</v>
      </c>
    </row>
    <row r="66" spans="1:4" ht="12.75">
      <c r="A66" s="47" t="s">
        <v>41</v>
      </c>
      <c r="B66" s="53">
        <v>0.0413657407407407</v>
      </c>
      <c r="C66" s="53">
        <v>0.0417361111111111</v>
      </c>
      <c r="D66" s="53">
        <f t="shared" si="0"/>
        <v>0.000370370370370396</v>
      </c>
    </row>
    <row r="67" spans="1:4" ht="12.75">
      <c r="A67" s="47" t="s">
        <v>42</v>
      </c>
      <c r="B67" s="53">
        <v>0.0446990740740741</v>
      </c>
      <c r="C67" s="53">
        <v>0.0461111111111111</v>
      </c>
      <c r="D67" s="53">
        <f t="shared" si="0"/>
        <v>0.001412037037037</v>
      </c>
    </row>
    <row r="68" spans="1:2" ht="15.75">
      <c r="A68" s="54" t="s">
        <v>16</v>
      </c>
      <c r="B68" s="35">
        <f>GEOMEAN(D60:D67)</f>
        <v>0.00143976060295701</v>
      </c>
    </row>
    <row r="70" spans="1:2" ht="18">
      <c r="A70" s="40" t="s">
        <v>43</v>
      </c>
      <c r="B70" s="50">
        <f>1/B68*0.34245</f>
        <v>238</v>
      </c>
    </row>
    <row r="72" spans="1:2" ht="18">
      <c r="A72" s="49" t="s">
        <v>83</v>
      </c>
      <c r="B72" s="35">
        <v>0.000740740740740741</v>
      </c>
    </row>
    <row r="74" spans="1:2" ht="18">
      <c r="A74" s="40" t="s">
        <v>44</v>
      </c>
      <c r="B74" s="50">
        <f>1/B72*0.1447</f>
        <v>195</v>
      </c>
    </row>
    <row r="76" ht="18">
      <c r="A76" s="37" t="s">
        <v>56</v>
      </c>
    </row>
    <row r="77" spans="1:2" ht="12.75">
      <c r="A77" s="47" t="s">
        <v>45</v>
      </c>
      <c r="B77" s="44">
        <v>4954</v>
      </c>
    </row>
    <row r="78" spans="1:2" ht="12.75">
      <c r="A78" s="47" t="s">
        <v>46</v>
      </c>
      <c r="B78" s="44">
        <v>1333</v>
      </c>
    </row>
    <row r="79" spans="1:2" ht="12.75">
      <c r="A79" s="47" t="s">
        <v>47</v>
      </c>
      <c r="B79" s="44">
        <v>103</v>
      </c>
    </row>
    <row r="80" spans="1:2" ht="15.75">
      <c r="A80" s="48" t="s">
        <v>16</v>
      </c>
      <c r="B80" s="45">
        <f>GEOMEAN((B77*0.6),(B78*0.3),(B79*0.1))</f>
        <v>230</v>
      </c>
    </row>
    <row r="82" spans="1:2" ht="18">
      <c r="A82" s="56" t="s">
        <v>48</v>
      </c>
      <c r="B82" s="50">
        <f>B80*0.68</f>
        <v>156</v>
      </c>
    </row>
    <row r="84" ht="18">
      <c r="A84" s="37" t="s">
        <v>49</v>
      </c>
    </row>
    <row r="85" spans="1:2" ht="12.75">
      <c r="A85" s="47" t="s">
        <v>50</v>
      </c>
      <c r="B85" s="33">
        <v>120.86</v>
      </c>
    </row>
    <row r="86" spans="1:2" ht="12.75">
      <c r="A86" s="47" t="s">
        <v>51</v>
      </c>
      <c r="B86" s="33">
        <v>60.61</v>
      </c>
    </row>
    <row r="87" spans="1:2" ht="15.75">
      <c r="A87" s="48" t="s">
        <v>16</v>
      </c>
      <c r="B87" s="34">
        <v>37.28</v>
      </c>
    </row>
    <row r="89" spans="1:2" ht="18">
      <c r="A89" s="56" t="s">
        <v>52</v>
      </c>
      <c r="B89" s="50">
        <f>B87*9.38</f>
        <v>350</v>
      </c>
    </row>
    <row r="91" spans="1:2" ht="18">
      <c r="A91" s="49" t="s">
        <v>53</v>
      </c>
      <c r="B91" s="35">
        <v>0.000729166666666667</v>
      </c>
    </row>
    <row r="92" spans="1:2" ht="18">
      <c r="A92" s="49" t="s">
        <v>55</v>
      </c>
      <c r="B92" s="35">
        <v>0.00155092592592593</v>
      </c>
    </row>
    <row r="94" spans="1:2" ht="18">
      <c r="A94" s="56" t="s">
        <v>54</v>
      </c>
      <c r="B94" s="50">
        <f>GEOMEAN(1/B91,1/B92)*0.1862</f>
        <v>175</v>
      </c>
    </row>
    <row r="96" spans="1:2" ht="18">
      <c r="A96" s="49" t="s">
        <v>57</v>
      </c>
      <c r="B96" s="35">
        <v>0.00416666666666667</v>
      </c>
    </row>
    <row r="98" spans="1:2" ht="18">
      <c r="A98" s="56" t="s">
        <v>58</v>
      </c>
      <c r="B98" s="50">
        <f>1/B96*0.7465</f>
        <v>179</v>
      </c>
    </row>
    <row r="100" spans="1:2" ht="18">
      <c r="A100" s="49" t="s">
        <v>60</v>
      </c>
      <c r="B100" s="35">
        <v>0.00204861111111111</v>
      </c>
    </row>
    <row r="101" spans="1:2" ht="18">
      <c r="A101" s="49" t="s">
        <v>61</v>
      </c>
      <c r="B101" s="35">
        <v>0.00373842592592593</v>
      </c>
    </row>
    <row r="102" spans="1:2" ht="18">
      <c r="A102" s="49" t="s">
        <v>62</v>
      </c>
      <c r="B102" s="35">
        <v>0.00068287037037037</v>
      </c>
    </row>
    <row r="103" spans="1:2" ht="18">
      <c r="A103" s="49" t="s">
        <v>63</v>
      </c>
      <c r="B103" s="35">
        <v>0.00113425925925926</v>
      </c>
    </row>
    <row r="104" spans="1:2" ht="18">
      <c r="A104" s="49" t="s">
        <v>64</v>
      </c>
      <c r="B104" s="35">
        <v>0.000844907407407407</v>
      </c>
    </row>
    <row r="106" spans="1:2" ht="18">
      <c r="A106" s="56" t="s">
        <v>86</v>
      </c>
      <c r="B106" s="50">
        <f>GEOMEAN(1/B100,1/B101,1/B102,1/B103,1/B104)*0.2501</f>
        <v>181</v>
      </c>
    </row>
    <row r="108" spans="1:2" ht="18">
      <c r="A108" s="49" t="s">
        <v>59</v>
      </c>
      <c r="B108" s="35">
        <v>0.00456018518518519</v>
      </c>
    </row>
    <row r="109" spans="1:2" ht="18">
      <c r="A109" s="49" t="s">
        <v>65</v>
      </c>
      <c r="B109" s="35">
        <v>0.00172453703703704</v>
      </c>
    </row>
    <row r="110" spans="1:2" ht="18">
      <c r="A110" s="49" t="s">
        <v>66</v>
      </c>
      <c r="B110" s="35">
        <v>0.0330671296296296</v>
      </c>
    </row>
    <row r="111" spans="1:2" ht="18">
      <c r="A111" s="49" t="s">
        <v>67</v>
      </c>
      <c r="B111" s="35">
        <v>0.000486111111111111</v>
      </c>
    </row>
    <row r="112" spans="1:2" ht="18">
      <c r="A112" s="49" t="s">
        <v>68</v>
      </c>
      <c r="B112" s="35">
        <v>0.0102893518518519</v>
      </c>
    </row>
    <row r="114" spans="1:2" ht="18">
      <c r="A114" s="56" t="s">
        <v>87</v>
      </c>
      <c r="B114" s="50">
        <f>GEOMEAN(1/B108,1/B109,1/B110,1/B111,1/B112)*0.929</f>
        <v>221</v>
      </c>
    </row>
    <row r="116" ht="18">
      <c r="A116" s="37" t="s">
        <v>69</v>
      </c>
    </row>
    <row r="117" spans="1:2" ht="12.75">
      <c r="A117" s="47" t="s">
        <v>73</v>
      </c>
      <c r="B117" s="46">
        <v>337</v>
      </c>
    </row>
    <row r="118" spans="1:2" ht="12.75">
      <c r="A118" s="47" t="s">
        <v>74</v>
      </c>
      <c r="B118" s="46">
        <v>182</v>
      </c>
    </row>
    <row r="119" spans="1:2" ht="12.75">
      <c r="A119" s="47" t="s">
        <v>75</v>
      </c>
      <c r="B119" s="46">
        <v>125</v>
      </c>
    </row>
    <row r="120" spans="1:2" ht="15.75">
      <c r="A120" s="48" t="s">
        <v>16</v>
      </c>
      <c r="B120" s="45">
        <f>(B117*0.2)+(B118*0.6)+(B119*0.2)</f>
        <v>202</v>
      </c>
    </row>
    <row r="122" ht="18">
      <c r="A122" s="37" t="s">
        <v>70</v>
      </c>
    </row>
    <row r="123" spans="1:2" ht="12.75">
      <c r="A123" s="47" t="s">
        <v>73</v>
      </c>
      <c r="B123" s="46">
        <v>244</v>
      </c>
    </row>
    <row r="124" spans="1:2" ht="12.75">
      <c r="A124" s="47" t="s">
        <v>74</v>
      </c>
      <c r="B124" s="46">
        <v>237</v>
      </c>
    </row>
    <row r="125" spans="1:2" ht="12.75">
      <c r="A125" s="47" t="s">
        <v>75</v>
      </c>
      <c r="B125" s="46">
        <v>230</v>
      </c>
    </row>
    <row r="126" spans="1:2" ht="15.75">
      <c r="A126" s="48" t="s">
        <v>16</v>
      </c>
      <c r="B126" s="45">
        <f>(B123*0.2)+(B124*0.6)+(B125*0.2)</f>
        <v>237</v>
      </c>
    </row>
    <row r="128" ht="18">
      <c r="A128" s="37" t="s">
        <v>71</v>
      </c>
    </row>
    <row r="129" spans="1:2" ht="12.75">
      <c r="A129" s="47" t="s">
        <v>73</v>
      </c>
      <c r="B129" s="46">
        <v>161</v>
      </c>
    </row>
    <row r="130" spans="1:2" ht="12.75">
      <c r="A130" s="47" t="s">
        <v>74</v>
      </c>
      <c r="B130" s="46">
        <v>134</v>
      </c>
    </row>
    <row r="131" spans="1:2" ht="12.75">
      <c r="A131" s="47" t="s">
        <v>75</v>
      </c>
      <c r="B131" s="46">
        <v>132</v>
      </c>
    </row>
    <row r="132" spans="1:2" ht="15.75">
      <c r="A132" s="48" t="s">
        <v>16</v>
      </c>
      <c r="B132" s="45">
        <f>(B129*0.2)+(B130*0.6)+(B131*0.2)</f>
        <v>139</v>
      </c>
    </row>
    <row r="134" ht="18">
      <c r="A134" s="37" t="s">
        <v>85</v>
      </c>
    </row>
    <row r="135" spans="1:2" ht="12.75">
      <c r="A135" s="47" t="s">
        <v>73</v>
      </c>
      <c r="B135" s="46">
        <v>372</v>
      </c>
    </row>
    <row r="136" spans="1:2" ht="12.75">
      <c r="A136" s="47" t="s">
        <v>74</v>
      </c>
      <c r="B136" s="46">
        <v>315</v>
      </c>
    </row>
    <row r="137" spans="1:2" ht="12.75">
      <c r="A137" s="47" t="s">
        <v>75</v>
      </c>
      <c r="B137" s="46">
        <v>197</v>
      </c>
    </row>
    <row r="138" spans="1:2" ht="15.75">
      <c r="A138" s="48" t="s">
        <v>16</v>
      </c>
      <c r="B138" s="45">
        <f>(B135*0.2)+(B136*0.6)+(B137*0.2)</f>
        <v>303</v>
      </c>
    </row>
    <row r="140" ht="18">
      <c r="A140" s="37" t="s">
        <v>84</v>
      </c>
    </row>
    <row r="141" spans="1:2" ht="12.75">
      <c r="A141" s="47" t="s">
        <v>73</v>
      </c>
      <c r="B141" s="46">
        <v>226</v>
      </c>
    </row>
    <row r="142" spans="1:2" ht="12.75">
      <c r="A142" s="47" t="s">
        <v>74</v>
      </c>
      <c r="B142" s="46">
        <v>98</v>
      </c>
    </row>
    <row r="143" spans="1:2" ht="12.75">
      <c r="A143" s="47" t="s">
        <v>75</v>
      </c>
      <c r="B143" s="46">
        <v>75</v>
      </c>
    </row>
    <row r="144" spans="1:2" ht="15.75">
      <c r="A144" s="48" t="s">
        <v>16</v>
      </c>
      <c r="B144" s="45">
        <f>(B141*0.2)+(B142*0.6)+(B143*0.2)</f>
        <v>119</v>
      </c>
    </row>
    <row r="146" ht="18">
      <c r="A146" s="37" t="s">
        <v>72</v>
      </c>
    </row>
    <row r="147" spans="1:2" ht="12.75">
      <c r="A147" s="47" t="s">
        <v>73</v>
      </c>
      <c r="B147" s="46">
        <v>18066</v>
      </c>
    </row>
    <row r="148" spans="1:2" ht="12.75">
      <c r="A148" s="47" t="s">
        <v>74</v>
      </c>
      <c r="B148" s="46">
        <v>17785</v>
      </c>
    </row>
    <row r="149" spans="1:2" ht="12.75">
      <c r="A149" s="47" t="s">
        <v>75</v>
      </c>
      <c r="B149" s="46">
        <v>17444</v>
      </c>
    </row>
    <row r="150" spans="1:2" ht="15.75">
      <c r="A150" s="48" t="s">
        <v>16</v>
      </c>
      <c r="B150" s="45">
        <f>(B147*0.2)+(B148*0.6)+(B149*0.2)</f>
        <v>17773</v>
      </c>
    </row>
    <row r="152" spans="1:2" ht="18">
      <c r="A152" s="42" t="s">
        <v>76</v>
      </c>
      <c r="B152" s="50">
        <f>GEOMEAN(B120,B126,B132,B138,B144,B150)*0.4067</f>
        <v>164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220</v>
      </c>
    </row>
    <row r="155" spans="1:2" ht="20.25">
      <c r="A155" s="43" t="s">
        <v>78</v>
      </c>
      <c r="B155" s="58">
        <f>AVERAGE(B94,B98,B106,B114,B152)</f>
        <v>184</v>
      </c>
    </row>
    <row r="156" spans="1:2" ht="20.25">
      <c r="A156" s="43" t="s">
        <v>79</v>
      </c>
      <c r="B156" s="58">
        <f>AVERAGE(B154,B155)</f>
        <v>202</v>
      </c>
    </row>
    <row r="158" ht="18">
      <c r="A158" s="37" t="s">
        <v>94</v>
      </c>
    </row>
    <row r="159" spans="1:2" ht="12.75">
      <c r="A159" s="47" t="s">
        <v>93</v>
      </c>
      <c r="B159" s="33">
        <v>27.2</v>
      </c>
    </row>
    <row r="160" spans="1:2" ht="12.75">
      <c r="A160" s="47" t="s">
        <v>91</v>
      </c>
      <c r="B160" s="33">
        <v>12.28</v>
      </c>
    </row>
    <row r="161" spans="1:2" ht="12.75">
      <c r="A161" s="47" t="s">
        <v>92</v>
      </c>
      <c r="B161" s="33">
        <f>B159*0.001/0.025</f>
        <v>1.09</v>
      </c>
    </row>
    <row r="162" spans="1:2" ht="15.75">
      <c r="A162" s="48" t="s">
        <v>16</v>
      </c>
      <c r="B162" s="45">
        <f>B160*B161</f>
        <v>13</v>
      </c>
    </row>
    <row r="164" ht="18">
      <c r="A164" s="37" t="s">
        <v>95</v>
      </c>
    </row>
    <row r="165" spans="1:2" ht="12.75">
      <c r="A165" s="47" t="s">
        <v>93</v>
      </c>
      <c r="B165" s="33">
        <v>179.9</v>
      </c>
    </row>
    <row r="166" spans="1:2" ht="12.75">
      <c r="A166" s="47" t="s">
        <v>91</v>
      </c>
      <c r="B166" s="33">
        <v>11.99</v>
      </c>
    </row>
    <row r="167" spans="1:2" ht="12.75">
      <c r="A167" s="47" t="s">
        <v>92</v>
      </c>
      <c r="B167" s="33">
        <f>B165*0.001/0.025</f>
        <v>7.2</v>
      </c>
    </row>
    <row r="168" spans="1:2" ht="15.75">
      <c r="A168" s="48" t="s">
        <v>16</v>
      </c>
      <c r="B168" s="45">
        <f>B166*B167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3.81</v>
      </c>
    </row>
    <row r="4" spans="1:2" ht="12.75">
      <c r="A4" s="47" t="s">
        <v>3</v>
      </c>
      <c r="B4" s="33">
        <v>3.41</v>
      </c>
    </row>
    <row r="5" spans="1:2" ht="12.75">
      <c r="A5" s="47" t="s">
        <v>4</v>
      </c>
      <c r="B5" s="33">
        <v>2.19</v>
      </c>
    </row>
    <row r="6" spans="1:2" ht="12.75">
      <c r="A6" s="47" t="s">
        <v>5</v>
      </c>
      <c r="B6" s="33">
        <v>3.45</v>
      </c>
    </row>
    <row r="7" spans="1:2" ht="12.75">
      <c r="A7" s="47" t="s">
        <v>6</v>
      </c>
      <c r="B7" s="33">
        <v>3.23</v>
      </c>
    </row>
    <row r="8" spans="1:2" ht="12.75">
      <c r="A8" s="47" t="s">
        <v>7</v>
      </c>
      <c r="B8" s="33">
        <v>2.87</v>
      </c>
    </row>
    <row r="9" spans="1:2" ht="12.75">
      <c r="A9" s="47" t="s">
        <v>8</v>
      </c>
      <c r="B9" s="33">
        <v>3.07</v>
      </c>
    </row>
    <row r="10" spans="1:2" ht="12.75">
      <c r="A10" s="47" t="s">
        <v>9</v>
      </c>
      <c r="B10" s="33">
        <v>11.81</v>
      </c>
    </row>
    <row r="11" spans="1:2" ht="15.75">
      <c r="A11" s="54" t="s">
        <v>10</v>
      </c>
      <c r="B11" s="34">
        <v>11.81</v>
      </c>
    </row>
    <row r="12" spans="1:2" ht="15.75">
      <c r="A12" s="54" t="s">
        <v>11</v>
      </c>
      <c r="B12" s="34">
        <v>3.23</v>
      </c>
    </row>
    <row r="13" spans="1:2" ht="15.75">
      <c r="A13" s="54" t="s">
        <v>4</v>
      </c>
      <c r="B13" s="34">
        <v>2.19</v>
      </c>
    </row>
    <row r="15" ht="18">
      <c r="A15" s="37" t="s">
        <v>12</v>
      </c>
    </row>
    <row r="16" spans="1:2" ht="12.75">
      <c r="A16" s="47" t="s">
        <v>13</v>
      </c>
      <c r="B16" s="33">
        <v>2.87</v>
      </c>
    </row>
    <row r="17" spans="1:2" ht="12.75">
      <c r="A17" s="47" t="s">
        <v>14</v>
      </c>
      <c r="B17" s="33">
        <v>3.25</v>
      </c>
    </row>
    <row r="18" spans="1:2" ht="12.75">
      <c r="A18" s="47" t="s">
        <v>15</v>
      </c>
      <c r="B18" s="33">
        <v>6.72</v>
      </c>
    </row>
    <row r="19" spans="1:2" ht="15.75">
      <c r="A19" s="54" t="s">
        <v>16</v>
      </c>
      <c r="B19" s="34">
        <v>3.44</v>
      </c>
    </row>
    <row r="20" spans="1:2" ht="15.75">
      <c r="A20" s="54" t="s">
        <v>9</v>
      </c>
      <c r="B20" s="35">
        <v>0.000752314814814815</v>
      </c>
    </row>
    <row r="22" spans="1:2" ht="18">
      <c r="A22" s="49" t="s">
        <v>17</v>
      </c>
      <c r="B22" s="35">
        <v>0.00667824074074074</v>
      </c>
    </row>
    <row r="24" spans="1:2" ht="18">
      <c r="A24" s="40" t="s">
        <v>18</v>
      </c>
      <c r="B24" s="50">
        <f>GEOMEAN(B11,B12,B13,B16,B18,(1/B20),(1/B22))*11.8</f>
        <v>194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0.3198</v>
      </c>
      <c r="C28" s="51">
        <v>0.1949</v>
      </c>
      <c r="D28" s="51">
        <v>0.3041</v>
      </c>
      <c r="E28" s="51">
        <v>0.2554</v>
      </c>
      <c r="F28" s="51">
        <v>0.3178</v>
      </c>
      <c r="G28" s="51">
        <v>0.3091</v>
      </c>
    </row>
    <row r="29" spans="1:7" ht="12.75">
      <c r="A29" s="47"/>
      <c r="B29" s="51">
        <v>0.32</v>
      </c>
      <c r="C29" s="51">
        <v>0.1951</v>
      </c>
      <c r="D29" s="51">
        <v>0.3044</v>
      </c>
      <c r="E29" s="51">
        <v>0.2557</v>
      </c>
      <c r="F29" s="51">
        <v>0.3147</v>
      </c>
      <c r="G29" s="51">
        <v>0.3248</v>
      </c>
    </row>
    <row r="30" spans="1:7" ht="12.75">
      <c r="A30" s="47"/>
      <c r="B30" s="51">
        <v>0.32</v>
      </c>
      <c r="C30" s="51">
        <v>0.1951</v>
      </c>
      <c r="D30" s="51">
        <v>0.3046</v>
      </c>
      <c r="E30" s="51">
        <v>0.2556</v>
      </c>
      <c r="F30" s="51">
        <v>0.3168</v>
      </c>
      <c r="G30" s="51">
        <v>0.2823</v>
      </c>
    </row>
    <row r="31" spans="1:7" ht="12.75">
      <c r="A31" s="47"/>
      <c r="B31" s="51">
        <v>0.32</v>
      </c>
      <c r="C31" s="51">
        <v>0.1949</v>
      </c>
      <c r="D31" s="51">
        <v>0.3046</v>
      </c>
      <c r="E31" s="51">
        <v>0.2558</v>
      </c>
      <c r="F31" s="51">
        <v>0.3168</v>
      </c>
      <c r="G31" s="51">
        <v>0.281</v>
      </c>
    </row>
    <row r="32" spans="1:7" ht="12.75">
      <c r="A32" s="47"/>
      <c r="B32" s="51">
        <v>0.32</v>
      </c>
      <c r="C32" s="51">
        <v>0.1948</v>
      </c>
      <c r="D32" s="51">
        <v>0.3044</v>
      </c>
      <c r="E32" s="51">
        <v>0.2553</v>
      </c>
      <c r="F32" s="51">
        <v>0.3165</v>
      </c>
      <c r="G32" s="51">
        <v>0.2886</v>
      </c>
    </row>
    <row r="33" spans="1:7" ht="12.75">
      <c r="A33" s="47"/>
      <c r="B33" s="51">
        <v>0.3202</v>
      </c>
      <c r="C33" s="51">
        <v>0.1953</v>
      </c>
      <c r="D33" s="51">
        <v>0.3048</v>
      </c>
      <c r="E33" s="51">
        <v>0.2559</v>
      </c>
      <c r="F33" s="51">
        <v>0.3157</v>
      </c>
      <c r="G33" s="51">
        <v>0.3251</v>
      </c>
    </row>
    <row r="34" spans="1:7" ht="12.75">
      <c r="A34" s="47"/>
      <c r="B34" s="51">
        <v>0.3199</v>
      </c>
      <c r="C34" s="51">
        <v>0.1952</v>
      </c>
      <c r="D34" s="51">
        <v>0.3043</v>
      </c>
      <c r="E34" s="51">
        <v>0.2558</v>
      </c>
      <c r="F34" s="51">
        <v>0.3191</v>
      </c>
      <c r="G34" s="51">
        <v>0.2785</v>
      </c>
    </row>
    <row r="35" spans="1:7" ht="12.75">
      <c r="A35" s="47"/>
      <c r="B35" s="51">
        <v>0.3201</v>
      </c>
      <c r="C35" s="51">
        <v>0.1957</v>
      </c>
      <c r="D35" s="51">
        <v>0.3042</v>
      </c>
      <c r="E35" s="51">
        <v>0.2556</v>
      </c>
      <c r="F35" s="51">
        <v>0.3154</v>
      </c>
      <c r="G35" s="51">
        <v>0.3047</v>
      </c>
    </row>
    <row r="36" spans="1:7" ht="12.75">
      <c r="A36" s="47"/>
      <c r="B36" s="51">
        <v>0.3202</v>
      </c>
      <c r="C36" s="51">
        <v>0.1954</v>
      </c>
      <c r="D36" s="51">
        <v>0.3045</v>
      </c>
      <c r="E36" s="51">
        <v>0.2559</v>
      </c>
      <c r="F36" s="51">
        <v>0.3134</v>
      </c>
      <c r="G36" s="51">
        <v>0.2562</v>
      </c>
    </row>
    <row r="37" spans="1:7" ht="12.75">
      <c r="A37" s="47"/>
      <c r="B37" s="51">
        <v>0.3201</v>
      </c>
      <c r="C37" s="51">
        <v>0.1954</v>
      </c>
      <c r="D37" s="51">
        <v>0.3046</v>
      </c>
      <c r="E37" s="51">
        <v>0.2561</v>
      </c>
      <c r="F37" s="51">
        <v>0.3181</v>
      </c>
      <c r="G37" s="51">
        <v>0.2576</v>
      </c>
    </row>
    <row r="38" spans="1:2" ht="15.75">
      <c r="A38" s="54" t="s">
        <v>16</v>
      </c>
      <c r="B38" s="36">
        <f>GEOMEAN(B28:G37)</f>
        <v>0.2764</v>
      </c>
    </row>
    <row r="40" ht="18">
      <c r="A40" s="37" t="s">
        <v>27</v>
      </c>
    </row>
    <row r="41" spans="1:2" ht="12.75">
      <c r="A41" s="47" t="s">
        <v>15</v>
      </c>
      <c r="B41" s="33">
        <v>3.21</v>
      </c>
    </row>
    <row r="42" spans="1:2" ht="12.75">
      <c r="A42" s="47" t="s">
        <v>14</v>
      </c>
      <c r="B42" s="33">
        <v>2.74</v>
      </c>
    </row>
    <row r="43" spans="1:2" ht="12.75">
      <c r="A43" s="47" t="s">
        <v>28</v>
      </c>
      <c r="B43" s="33">
        <v>2.44</v>
      </c>
    </row>
    <row r="44" spans="1:2" ht="12.75">
      <c r="A44" s="47" t="s">
        <v>29</v>
      </c>
      <c r="B44" s="33">
        <v>4.52</v>
      </c>
    </row>
    <row r="45" spans="1:2" ht="12.75">
      <c r="A45" s="47" t="s">
        <v>30</v>
      </c>
      <c r="B45" s="33">
        <v>2.7</v>
      </c>
    </row>
    <row r="46" spans="1:2" ht="12.75">
      <c r="A46" s="47" t="s">
        <v>31</v>
      </c>
      <c r="B46" s="33">
        <v>3.08</v>
      </c>
    </row>
    <row r="47" spans="1:2" ht="15.75">
      <c r="A47" s="54" t="s">
        <v>16</v>
      </c>
      <c r="B47" s="34">
        <f>GEOMEAN(B41,B43,B44)</f>
        <v>3.28</v>
      </c>
    </row>
    <row r="49" ht="18">
      <c r="A49" s="37" t="s">
        <v>32</v>
      </c>
    </row>
    <row r="50" spans="1:2" ht="12.75">
      <c r="A50" s="47" t="s">
        <v>11</v>
      </c>
      <c r="B50" s="33">
        <v>63.24</v>
      </c>
    </row>
    <row r="51" spans="1:2" ht="12.75">
      <c r="A51" s="47" t="s">
        <v>15</v>
      </c>
      <c r="B51" s="33">
        <v>130.54</v>
      </c>
    </row>
    <row r="52" spans="1:2" ht="12.75">
      <c r="A52" s="47" t="s">
        <v>14</v>
      </c>
      <c r="B52" s="33">
        <v>158.94</v>
      </c>
    </row>
    <row r="53" spans="1:2" ht="12.75">
      <c r="A53" s="47" t="s">
        <v>33</v>
      </c>
      <c r="B53" s="33">
        <v>352.72</v>
      </c>
    </row>
    <row r="54" spans="1:2" ht="15.75">
      <c r="A54" s="54" t="s">
        <v>16</v>
      </c>
      <c r="B54" s="34">
        <f>B50+B51</f>
        <v>193.78</v>
      </c>
    </row>
    <row r="56" spans="1:2" ht="18">
      <c r="A56" s="40" t="s">
        <v>26</v>
      </c>
      <c r="B56" s="50">
        <f>GEOMEAN(1/B38,B47,1/B54)*423.5</f>
        <v>167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0.0485648148148148</v>
      </c>
      <c r="C60" s="53">
        <v>0.0534027777777778</v>
      </c>
      <c r="D60" s="53">
        <f aca="true" t="shared" si="0" ref="D60:D67">C60-B60</f>
        <v>0.004837962962963</v>
      </c>
    </row>
    <row r="61" spans="1:4" ht="12.75">
      <c r="A61" s="47" t="s">
        <v>36</v>
      </c>
      <c r="B61" s="53">
        <v>0.0593055555555556</v>
      </c>
      <c r="C61" s="53">
        <v>0.060162037037037</v>
      </c>
      <c r="D61" s="53">
        <f t="shared" si="0"/>
        <v>0.000856481481481403</v>
      </c>
    </row>
    <row r="62" spans="1:4" ht="12.75">
      <c r="A62" s="47" t="s">
        <v>37</v>
      </c>
      <c r="B62" s="53">
        <v>0.0617361111111111</v>
      </c>
      <c r="C62" s="53">
        <v>0.0644907407407407</v>
      </c>
      <c r="D62" s="53">
        <f t="shared" si="0"/>
        <v>0.00275462962962959</v>
      </c>
    </row>
    <row r="63" spans="1:4" ht="12.75">
      <c r="A63" s="47" t="s">
        <v>38</v>
      </c>
      <c r="B63" s="53">
        <v>0.0551851851851852</v>
      </c>
      <c r="C63" s="53">
        <v>0.0565277777777778</v>
      </c>
      <c r="D63" s="53">
        <f t="shared" si="0"/>
        <v>0.0013425925925926</v>
      </c>
    </row>
    <row r="64" spans="1:4" ht="12.75">
      <c r="A64" s="47" t="s">
        <v>39</v>
      </c>
      <c r="B64" s="53">
        <v>0.0568981481481481</v>
      </c>
      <c r="C64" s="53">
        <v>0.0593055555555556</v>
      </c>
      <c r="D64" s="53">
        <f t="shared" si="0"/>
        <v>0.0024074074074075</v>
      </c>
    </row>
    <row r="65" spans="1:4" ht="12.75">
      <c r="A65" s="47" t="s">
        <v>40</v>
      </c>
      <c r="B65" s="53">
        <v>0.0534027777777778</v>
      </c>
      <c r="C65" s="53">
        <v>0.0551851851851852</v>
      </c>
      <c r="D65" s="53">
        <f t="shared" si="0"/>
        <v>0.0017824074074074</v>
      </c>
    </row>
    <row r="66" spans="1:4" ht="12.75">
      <c r="A66" s="47" t="s">
        <v>41</v>
      </c>
      <c r="B66" s="53">
        <v>0.0565277777777778</v>
      </c>
      <c r="C66" s="53">
        <v>0.0568981481481481</v>
      </c>
      <c r="D66" s="53">
        <f t="shared" si="0"/>
        <v>0.000370370370370299</v>
      </c>
    </row>
    <row r="67" spans="1:4" ht="12.75">
      <c r="A67" s="47" t="s">
        <v>42</v>
      </c>
      <c r="B67" s="53">
        <v>0.060162037037037</v>
      </c>
      <c r="C67" s="53">
        <v>0.0617361111111111</v>
      </c>
      <c r="D67" s="53">
        <f t="shared" si="0"/>
        <v>0.0015740740740741</v>
      </c>
    </row>
    <row r="68" spans="1:2" ht="15.75">
      <c r="A68" s="54" t="s">
        <v>16</v>
      </c>
      <c r="B68" s="35">
        <f>GEOMEAN(D60:D67)</f>
        <v>0.00157743235257373</v>
      </c>
    </row>
    <row r="70" spans="1:2" ht="18">
      <c r="A70" s="40" t="s">
        <v>43</v>
      </c>
      <c r="B70" s="50">
        <f>1/B68*0.34245</f>
        <v>217</v>
      </c>
    </row>
    <row r="72" spans="1:2" ht="18">
      <c r="A72" s="49" t="s">
        <v>83</v>
      </c>
      <c r="B72" s="35">
        <v>0.000787037037037037</v>
      </c>
    </row>
    <row r="74" spans="1:2" ht="18">
      <c r="A74" s="40" t="s">
        <v>44</v>
      </c>
      <c r="B74" s="50">
        <f>1/B72*0.1447</f>
        <v>184</v>
      </c>
    </row>
    <row r="76" ht="18">
      <c r="A76" s="37" t="s">
        <v>56</v>
      </c>
    </row>
    <row r="77" spans="1:2" ht="12.75">
      <c r="A77" s="47" t="s">
        <v>45</v>
      </c>
      <c r="B77" s="44">
        <v>4783</v>
      </c>
    </row>
    <row r="78" spans="1:2" ht="12.75">
      <c r="A78" s="47" t="s">
        <v>46</v>
      </c>
      <c r="B78" s="44">
        <v>1301</v>
      </c>
    </row>
    <row r="79" spans="1:2" ht="12.75">
      <c r="A79" s="47" t="s">
        <v>47</v>
      </c>
      <c r="B79" s="44">
        <v>101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113.66</v>
      </c>
    </row>
    <row r="86" spans="1:2" ht="12.75">
      <c r="A86" s="47" t="s">
        <v>51</v>
      </c>
      <c r="B86" s="33">
        <v>56.05</v>
      </c>
    </row>
    <row r="87" spans="1:2" ht="15.75">
      <c r="A87" s="48" t="s">
        <v>16</v>
      </c>
      <c r="B87" s="34">
        <v>34.68</v>
      </c>
    </row>
    <row r="89" spans="1:2" ht="18">
      <c r="A89" s="56" t="s">
        <v>52</v>
      </c>
      <c r="B89" s="50">
        <f>B87*9.38</f>
        <v>325</v>
      </c>
    </row>
    <row r="91" spans="1:2" ht="18">
      <c r="A91" s="49" t="s">
        <v>53</v>
      </c>
      <c r="B91" s="35">
        <v>0.000787037037037037</v>
      </c>
    </row>
    <row r="92" spans="1:2" ht="18">
      <c r="A92" s="49" t="s">
        <v>55</v>
      </c>
      <c r="B92" s="35">
        <v>0.00167824074074074</v>
      </c>
    </row>
    <row r="94" spans="1:2" ht="18">
      <c r="A94" s="56" t="s">
        <v>54</v>
      </c>
      <c r="B94" s="50">
        <f>GEOMEAN(1/B91,1/B92)*0.1862</f>
        <v>162</v>
      </c>
    </row>
    <row r="96" spans="1:2" ht="18">
      <c r="A96" s="49" t="s">
        <v>57</v>
      </c>
      <c r="B96" s="35">
        <v>0.0044212962962963</v>
      </c>
    </row>
    <row r="98" spans="1:2" ht="18">
      <c r="A98" s="56" t="s">
        <v>58</v>
      </c>
      <c r="B98" s="50">
        <f>1/B96*0.7465</f>
        <v>169</v>
      </c>
    </row>
    <row r="100" spans="1:2" ht="18">
      <c r="A100" s="49" t="s">
        <v>60</v>
      </c>
      <c r="B100" s="35">
        <v>0.00217592592592593</v>
      </c>
    </row>
    <row r="101" spans="1:2" ht="18">
      <c r="A101" s="49" t="s">
        <v>61</v>
      </c>
      <c r="B101" s="35">
        <v>0.00398148148148148</v>
      </c>
    </row>
    <row r="102" spans="1:2" ht="18">
      <c r="A102" s="49" t="s">
        <v>62</v>
      </c>
      <c r="B102" s="35">
        <v>0.000729166666666667</v>
      </c>
    </row>
    <row r="103" spans="1:2" ht="18">
      <c r="A103" s="49" t="s">
        <v>63</v>
      </c>
      <c r="B103" s="35">
        <v>0.00118055555555556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171</v>
      </c>
    </row>
    <row r="108" spans="1:2" ht="18">
      <c r="A108" s="49" t="s">
        <v>59</v>
      </c>
      <c r="B108" s="35">
        <v>0.00506944444444444</v>
      </c>
    </row>
    <row r="109" spans="1:2" ht="18">
      <c r="A109" s="49" t="s">
        <v>65</v>
      </c>
      <c r="B109" s="35">
        <v>0.00193287037037037</v>
      </c>
    </row>
    <row r="110" spans="1:2" ht="18">
      <c r="A110" s="49" t="s">
        <v>66</v>
      </c>
      <c r="B110" s="35">
        <v>0.0354398148148148</v>
      </c>
    </row>
    <row r="111" spans="1:2" ht="18">
      <c r="A111" s="49" t="s">
        <v>67</v>
      </c>
      <c r="B111" s="35">
        <v>0.000509259259259259</v>
      </c>
    </row>
    <row r="112" spans="1:2" ht="18">
      <c r="A112" s="49" t="s">
        <v>68</v>
      </c>
      <c r="B112" s="35">
        <v>0.0110300925925926</v>
      </c>
    </row>
    <row r="114" spans="1:2" ht="18">
      <c r="A114" s="56" t="s">
        <v>87</v>
      </c>
      <c r="B114" s="50">
        <f>GEOMEAN(1/B108,1/B109,1/B110,1/B111,1/B112)*0.929</f>
        <v>204</v>
      </c>
    </row>
    <row r="116" ht="18">
      <c r="A116" s="37" t="s">
        <v>69</v>
      </c>
    </row>
    <row r="117" spans="1:2" ht="12.75">
      <c r="A117" s="47" t="s">
        <v>73</v>
      </c>
      <c r="B117" s="46">
        <v>330</v>
      </c>
    </row>
    <row r="118" spans="1:2" ht="12.75">
      <c r="A118" s="47" t="s">
        <v>74</v>
      </c>
      <c r="B118" s="46">
        <v>183</v>
      </c>
    </row>
    <row r="119" spans="1:2" ht="12.75">
      <c r="A119" s="47" t="s">
        <v>75</v>
      </c>
      <c r="B119" s="46">
        <v>126</v>
      </c>
    </row>
    <row r="120" spans="1:2" ht="15.75">
      <c r="A120" s="48" t="s">
        <v>16</v>
      </c>
      <c r="B120" s="45">
        <f>(B117*0.2)+(B118*0.6)+(B119*0.2)</f>
        <v>201</v>
      </c>
    </row>
    <row r="122" ht="18">
      <c r="A122" s="37" t="s">
        <v>70</v>
      </c>
    </row>
    <row r="123" spans="1:2" ht="12.75">
      <c r="A123" s="47" t="s">
        <v>73</v>
      </c>
      <c r="B123" s="46">
        <v>229</v>
      </c>
    </row>
    <row r="124" spans="1:2" ht="12.75">
      <c r="A124" s="47" t="s">
        <v>74</v>
      </c>
      <c r="B124" s="46">
        <v>227</v>
      </c>
    </row>
    <row r="125" spans="1:2" ht="12.75">
      <c r="A125" s="47" t="s">
        <v>75</v>
      </c>
      <c r="B125" s="46">
        <v>212</v>
      </c>
    </row>
    <row r="126" spans="1:2" ht="15.75">
      <c r="A126" s="48" t="s">
        <v>16</v>
      </c>
      <c r="B126" s="45">
        <f>(B123*0.2)+(B124*0.6)+(B125*0.2)</f>
        <v>224</v>
      </c>
    </row>
    <row r="128" ht="18">
      <c r="A128" s="37" t="s">
        <v>71</v>
      </c>
    </row>
    <row r="129" spans="1:2" ht="12.75">
      <c r="A129" s="47" t="s">
        <v>73</v>
      </c>
      <c r="B129" s="46">
        <v>152</v>
      </c>
    </row>
    <row r="130" spans="1:2" ht="12.75">
      <c r="A130" s="47" t="s">
        <v>74</v>
      </c>
      <c r="B130" s="46">
        <v>121</v>
      </c>
    </row>
    <row r="131" spans="1:2" ht="12.75">
      <c r="A131" s="47" t="s">
        <v>75</v>
      </c>
      <c r="B131" s="46">
        <v>119</v>
      </c>
    </row>
    <row r="132" spans="1:2" ht="15.75">
      <c r="A132" s="48" t="s">
        <v>16</v>
      </c>
      <c r="B132" s="45">
        <f>(B129*0.2)+(B130*0.6)+(B131*0.2)</f>
        <v>127</v>
      </c>
    </row>
    <row r="134" ht="18">
      <c r="A134" s="37" t="s">
        <v>85</v>
      </c>
    </row>
    <row r="135" spans="1:2" ht="12.75">
      <c r="A135" s="47" t="s">
        <v>73</v>
      </c>
      <c r="B135" s="46">
        <v>360</v>
      </c>
    </row>
    <row r="136" spans="1:2" ht="12.75">
      <c r="A136" s="47" t="s">
        <v>74</v>
      </c>
      <c r="B136" s="46">
        <v>306</v>
      </c>
    </row>
    <row r="137" spans="1:2" ht="12.75">
      <c r="A137" s="47" t="s">
        <v>75</v>
      </c>
      <c r="B137" s="46">
        <v>193</v>
      </c>
    </row>
    <row r="138" spans="1:2" ht="15.75">
      <c r="A138" s="48" t="s">
        <v>16</v>
      </c>
      <c r="B138" s="45">
        <f>(B135*0.2)+(B136*0.6)+(B137*0.2)</f>
        <v>294</v>
      </c>
    </row>
    <row r="140" ht="18">
      <c r="A140" s="37" t="s">
        <v>84</v>
      </c>
    </row>
    <row r="141" spans="1:2" ht="12.75">
      <c r="A141" s="47" t="s">
        <v>73</v>
      </c>
      <c r="B141" s="46">
        <v>204</v>
      </c>
    </row>
    <row r="142" spans="1:2" ht="12.75">
      <c r="A142" s="47" t="s">
        <v>74</v>
      </c>
      <c r="B142" s="46">
        <v>92</v>
      </c>
    </row>
    <row r="143" spans="1:2" ht="12.75">
      <c r="A143" s="47" t="s">
        <v>75</v>
      </c>
      <c r="B143" s="46">
        <v>70</v>
      </c>
    </row>
    <row r="144" spans="1:2" ht="15.75">
      <c r="A144" s="48" t="s">
        <v>16</v>
      </c>
      <c r="B144" s="45">
        <f>(B141*0.2)+(B142*0.6)+(B143*0.2)</f>
        <v>110</v>
      </c>
    </row>
    <row r="146" ht="18">
      <c r="A146" s="37" t="s">
        <v>72</v>
      </c>
    </row>
    <row r="147" spans="1:2" ht="12.75">
      <c r="A147" s="47" t="s">
        <v>73</v>
      </c>
      <c r="B147" s="46">
        <v>17854</v>
      </c>
    </row>
    <row r="148" spans="1:2" ht="12.75">
      <c r="A148" s="47" t="s">
        <v>74</v>
      </c>
      <c r="B148" s="46">
        <v>17469</v>
      </c>
    </row>
    <row r="149" spans="1:2" ht="12.75">
      <c r="A149" s="47" t="s">
        <v>75</v>
      </c>
      <c r="B149" s="46">
        <v>17155</v>
      </c>
    </row>
    <row r="150" spans="1:2" ht="15.75">
      <c r="A150" s="48" t="s">
        <v>16</v>
      </c>
      <c r="B150" s="45">
        <f>(B147*0.2)+(B148*0.6)+(B149*0.2)</f>
        <v>17483</v>
      </c>
    </row>
    <row r="152" spans="1:2" ht="18">
      <c r="A152" s="42" t="s">
        <v>76</v>
      </c>
      <c r="B152" s="50">
        <f>GEOMEAN(B120,B126,B132,B138,B144,B150)*0.4067</f>
        <v>156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207</v>
      </c>
    </row>
    <row r="155" spans="1:2" ht="20.25">
      <c r="A155" s="43" t="s">
        <v>78</v>
      </c>
      <c r="B155" s="58">
        <f>AVERAGE(B94,B98,B106,B114,B152)</f>
        <v>172</v>
      </c>
    </row>
    <row r="156" spans="1:2" ht="20.25">
      <c r="A156" s="43" t="s">
        <v>79</v>
      </c>
      <c r="B156" s="58">
        <f>AVERAGE(B154,B155)</f>
        <v>190</v>
      </c>
    </row>
    <row r="158" ht="18">
      <c r="A158" s="37" t="s">
        <v>94</v>
      </c>
    </row>
    <row r="159" spans="1:2" ht="12.75">
      <c r="A159" s="47" t="s">
        <v>93</v>
      </c>
      <c r="B159" s="33">
        <v>42.6</v>
      </c>
    </row>
    <row r="160" spans="1:2" ht="12.75">
      <c r="A160" s="47" t="s">
        <v>91</v>
      </c>
      <c r="B160" s="33">
        <v>12.26</v>
      </c>
    </row>
    <row r="161" spans="1:2" ht="12.75">
      <c r="A161" s="47" t="s">
        <v>92</v>
      </c>
      <c r="B161" s="33">
        <f>B159*0.001/0.025</f>
        <v>1.7</v>
      </c>
    </row>
    <row r="162" spans="1:2" ht="15.75">
      <c r="A162" s="48" t="s">
        <v>16</v>
      </c>
      <c r="B162" s="45">
        <f>B160*B161</f>
        <v>21</v>
      </c>
    </row>
    <row r="164" ht="18">
      <c r="A164" s="37" t="s">
        <v>95</v>
      </c>
    </row>
    <row r="165" spans="1:2" ht="12.75">
      <c r="A165" s="47" t="s">
        <v>93</v>
      </c>
      <c r="B165" s="33">
        <v>158.4</v>
      </c>
    </row>
    <row r="166" spans="1:2" ht="12.75">
      <c r="A166" s="47" t="s">
        <v>91</v>
      </c>
      <c r="B166" s="33">
        <v>12.05</v>
      </c>
    </row>
    <row r="167" spans="1:2" ht="12.75">
      <c r="A167" s="47" t="s">
        <v>92</v>
      </c>
      <c r="B167" s="33">
        <f>B165*0.001/0.025</f>
        <v>6.34</v>
      </c>
    </row>
    <row r="168" spans="1:2" ht="15.75">
      <c r="A168" s="48" t="s">
        <v>16</v>
      </c>
      <c r="B168" s="45">
        <f>B166*B167</f>
        <v>76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1.76</v>
      </c>
    </row>
    <row r="3" spans="1:2" ht="12.75">
      <c r="A3" s="47" t="s">
        <v>2</v>
      </c>
      <c r="B3" s="33">
        <v>3.72</v>
      </c>
    </row>
    <row r="4" spans="1:2" ht="12.75">
      <c r="A4" s="47" t="s">
        <v>3</v>
      </c>
      <c r="B4" s="33">
        <v>3.43</v>
      </c>
    </row>
    <row r="5" spans="1:2" ht="12.75">
      <c r="A5" s="47" t="s">
        <v>4</v>
      </c>
      <c r="B5" s="33">
        <v>2.02</v>
      </c>
    </row>
    <row r="6" spans="1:2" ht="12.75">
      <c r="A6" s="47" t="s">
        <v>5</v>
      </c>
      <c r="B6" s="33">
        <v>3.31</v>
      </c>
    </row>
    <row r="7" spans="1:2" ht="12.75">
      <c r="A7" s="47" t="s">
        <v>6</v>
      </c>
      <c r="B7" s="33">
        <v>3.01</v>
      </c>
    </row>
    <row r="8" spans="1:2" ht="12.75">
      <c r="A8" s="47" t="s">
        <v>7</v>
      </c>
      <c r="B8" s="33">
        <v>2.78</v>
      </c>
    </row>
    <row r="9" spans="1:2" ht="12.75">
      <c r="A9" s="47" t="s">
        <v>8</v>
      </c>
      <c r="B9" s="33">
        <v>2.93</v>
      </c>
    </row>
    <row r="10" spans="1:2" ht="12.75">
      <c r="A10" s="47" t="s">
        <v>9</v>
      </c>
      <c r="B10" s="33">
        <v>11.24</v>
      </c>
    </row>
    <row r="11" spans="1:2" ht="15.75">
      <c r="A11" s="54" t="s">
        <v>10</v>
      </c>
      <c r="B11" s="34">
        <v>11.24</v>
      </c>
    </row>
    <row r="12" spans="1:2" ht="15.75">
      <c r="A12" s="54" t="s">
        <v>11</v>
      </c>
      <c r="B12" s="34">
        <v>3.14</v>
      </c>
    </row>
    <row r="13" spans="1:2" ht="15.75">
      <c r="A13" s="54" t="s">
        <v>4</v>
      </c>
      <c r="B13" s="34">
        <v>2.02</v>
      </c>
    </row>
    <row r="15" ht="18">
      <c r="A15" s="37" t="s">
        <v>12</v>
      </c>
    </row>
    <row r="16" spans="1:2" ht="12.75">
      <c r="A16" s="47" t="s">
        <v>13</v>
      </c>
      <c r="B16" s="33">
        <v>2.56</v>
      </c>
    </row>
    <row r="17" spans="1:2" ht="12.75">
      <c r="A17" s="47" t="s">
        <v>14</v>
      </c>
      <c r="B17" s="33">
        <v>3.29</v>
      </c>
    </row>
    <row r="18" spans="1:2" ht="12.75">
      <c r="A18" s="47" t="s">
        <v>15</v>
      </c>
      <c r="B18" s="33">
        <v>6.5</v>
      </c>
    </row>
    <row r="19" spans="1:2" ht="15.75">
      <c r="A19" s="54" t="s">
        <v>16</v>
      </c>
      <c r="B19" s="34">
        <v>3.16</v>
      </c>
    </row>
    <row r="20" spans="1:2" ht="15.75">
      <c r="A20" s="54" t="s">
        <v>9</v>
      </c>
      <c r="B20" s="35">
        <v>0.000810185185185185</v>
      </c>
    </row>
    <row r="22" spans="1:2" ht="18">
      <c r="A22" s="49" t="s">
        <v>17</v>
      </c>
      <c r="B22" s="35">
        <v>0.00716435185185185</v>
      </c>
    </row>
    <row r="24" spans="1:2" ht="18">
      <c r="A24" s="40" t="s">
        <v>18</v>
      </c>
      <c r="B24" s="50">
        <f>GEOMEAN(B11,B12,B13,B16,B18,(1/B20),(1/B22))*11.8</f>
        <v>182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0.3267</v>
      </c>
      <c r="C28" s="51">
        <v>0.2036</v>
      </c>
      <c r="D28" s="51">
        <v>0.3008</v>
      </c>
      <c r="E28" s="51">
        <v>0.2628</v>
      </c>
      <c r="F28" s="51">
        <v>0.3495</v>
      </c>
      <c r="G28" s="51">
        <v>0.2257</v>
      </c>
    </row>
    <row r="29" spans="1:7" ht="12.75">
      <c r="A29" s="47"/>
      <c r="B29" s="51">
        <v>0.3264</v>
      </c>
      <c r="C29" s="51">
        <v>0.2035</v>
      </c>
      <c r="D29" s="51">
        <v>0.3007</v>
      </c>
      <c r="E29" s="51">
        <v>0.2631</v>
      </c>
      <c r="F29" s="51">
        <v>0.3365</v>
      </c>
      <c r="G29" s="51">
        <v>0.2015</v>
      </c>
    </row>
    <row r="30" spans="1:7" ht="12.75">
      <c r="A30" s="47"/>
      <c r="B30" s="51">
        <v>0.3272</v>
      </c>
      <c r="C30" s="51">
        <v>0.2038</v>
      </c>
      <c r="D30" s="51">
        <v>0.3019</v>
      </c>
      <c r="E30" s="51">
        <v>0.2624</v>
      </c>
      <c r="F30" s="51">
        <v>0.3433</v>
      </c>
      <c r="G30" s="51">
        <v>0.2111</v>
      </c>
    </row>
    <row r="31" spans="1:7" ht="12.75">
      <c r="A31" s="47"/>
      <c r="B31" s="51">
        <v>0.3265</v>
      </c>
      <c r="C31" s="51">
        <v>0.2036</v>
      </c>
      <c r="D31" s="51">
        <v>0.301</v>
      </c>
      <c r="E31" s="51">
        <v>0.2635</v>
      </c>
      <c r="F31" s="51">
        <v>0.3391</v>
      </c>
      <c r="G31" s="51">
        <v>0.217</v>
      </c>
    </row>
    <row r="32" spans="1:7" ht="12.75">
      <c r="A32" s="47"/>
      <c r="B32" s="51">
        <v>0.3266</v>
      </c>
      <c r="C32" s="51">
        <v>0.2036</v>
      </c>
      <c r="D32" s="51">
        <v>0.3017</v>
      </c>
      <c r="E32" s="51">
        <v>0.2634</v>
      </c>
      <c r="F32" s="51">
        <v>0.3522</v>
      </c>
      <c r="G32" s="51">
        <v>0.2242</v>
      </c>
    </row>
    <row r="33" spans="1:7" ht="12.75">
      <c r="A33" s="47"/>
      <c r="B33" s="51">
        <v>0.3267</v>
      </c>
      <c r="C33" s="51">
        <v>0.2047</v>
      </c>
      <c r="D33" s="51">
        <v>0.3014</v>
      </c>
      <c r="E33" s="51">
        <v>0.2638</v>
      </c>
      <c r="F33" s="51">
        <v>0.3359</v>
      </c>
      <c r="G33" s="51">
        <v>0.2218</v>
      </c>
    </row>
    <row r="34" spans="1:7" ht="12.75">
      <c r="A34" s="47"/>
      <c r="B34" s="51">
        <v>0.3266</v>
      </c>
      <c r="C34" s="51">
        <v>0.2046</v>
      </c>
      <c r="D34" s="51">
        <v>0.3009</v>
      </c>
      <c r="E34" s="51">
        <v>0.2638</v>
      </c>
      <c r="F34" s="51">
        <v>0.3391</v>
      </c>
      <c r="G34" s="51">
        <v>0.1861</v>
      </c>
    </row>
    <row r="35" spans="1:7" ht="12.75">
      <c r="A35" s="47"/>
      <c r="B35" s="51">
        <v>0.3267</v>
      </c>
      <c r="C35" s="51">
        <v>0.2054</v>
      </c>
      <c r="D35" s="51">
        <v>0.3024</v>
      </c>
      <c r="E35" s="51">
        <v>0.2635</v>
      </c>
      <c r="F35" s="51">
        <v>0.3411</v>
      </c>
      <c r="G35" s="51">
        <v>0.2021</v>
      </c>
    </row>
    <row r="36" spans="1:7" ht="12.75">
      <c r="A36" s="47"/>
      <c r="B36" s="51">
        <v>0.3266</v>
      </c>
      <c r="C36" s="51">
        <v>0.2048</v>
      </c>
      <c r="D36" s="51">
        <v>0.3013</v>
      </c>
      <c r="E36" s="51">
        <v>0.2637</v>
      </c>
      <c r="F36" s="51">
        <v>0.3341</v>
      </c>
      <c r="G36" s="51">
        <v>0.1916</v>
      </c>
    </row>
    <row r="37" spans="1:7" ht="12.75">
      <c r="A37" s="47"/>
      <c r="B37" s="51">
        <v>0.3282</v>
      </c>
      <c r="C37" s="51">
        <v>0.2058</v>
      </c>
      <c r="D37" s="51">
        <v>0.3016</v>
      </c>
      <c r="E37" s="51">
        <v>0.2654</v>
      </c>
      <c r="F37" s="51">
        <v>0.3375</v>
      </c>
      <c r="G37" s="51">
        <v>0.2271</v>
      </c>
    </row>
    <row r="38" spans="1:2" ht="15.75">
      <c r="A38" s="54" t="s">
        <v>16</v>
      </c>
      <c r="B38" s="36">
        <f>GEOMEAN(B28:G37)</f>
        <v>0.2692</v>
      </c>
    </row>
    <row r="40" ht="18">
      <c r="A40" s="37" t="s">
        <v>27</v>
      </c>
    </row>
    <row r="41" spans="1:2" ht="12.75">
      <c r="A41" s="47" t="s">
        <v>15</v>
      </c>
      <c r="B41" s="33">
        <v>3.03</v>
      </c>
    </row>
    <row r="42" spans="1:2" ht="12.75">
      <c r="A42" s="47" t="s">
        <v>14</v>
      </c>
      <c r="B42" s="33">
        <v>2.61</v>
      </c>
    </row>
    <row r="43" spans="1:2" ht="12.75">
      <c r="A43" s="47" t="s">
        <v>28</v>
      </c>
      <c r="B43" s="33">
        <v>2.31</v>
      </c>
    </row>
    <row r="44" spans="1:2" ht="12.75">
      <c r="A44" s="47" t="s">
        <v>29</v>
      </c>
      <c r="B44" s="33">
        <v>4.27</v>
      </c>
    </row>
    <row r="45" spans="1:2" ht="12.75">
      <c r="A45" s="47" t="s">
        <v>30</v>
      </c>
      <c r="B45" s="33">
        <v>2.58</v>
      </c>
    </row>
    <row r="46" spans="1:2" ht="12.75">
      <c r="A46" s="47" t="s">
        <v>31</v>
      </c>
      <c r="B46" s="33">
        <v>2.92</v>
      </c>
    </row>
    <row r="47" spans="1:2" ht="15.75">
      <c r="A47" s="54" t="s">
        <v>16</v>
      </c>
      <c r="B47" s="34">
        <f>GEOMEAN(B41,B43,B44)</f>
        <v>3.1</v>
      </c>
    </row>
    <row r="49" ht="18">
      <c r="A49" s="37" t="s">
        <v>32</v>
      </c>
    </row>
    <row r="50" spans="1:2" ht="12.75">
      <c r="A50" s="47" t="s">
        <v>11</v>
      </c>
      <c r="B50" s="33">
        <v>62.86</v>
      </c>
    </row>
    <row r="51" spans="1:2" ht="12.75">
      <c r="A51" s="47" t="s">
        <v>15</v>
      </c>
      <c r="B51" s="33">
        <v>137.38</v>
      </c>
    </row>
    <row r="52" spans="1:2" ht="12.75">
      <c r="A52" s="47" t="s">
        <v>14</v>
      </c>
      <c r="B52" s="33">
        <v>154.35</v>
      </c>
    </row>
    <row r="53" spans="1:2" ht="12.75">
      <c r="A53" s="47" t="s">
        <v>33</v>
      </c>
      <c r="B53" s="33">
        <v>354.59</v>
      </c>
    </row>
    <row r="54" spans="1:2" ht="15.75">
      <c r="A54" s="54" t="s">
        <v>16</v>
      </c>
      <c r="B54" s="34">
        <f>B50+B51</f>
        <v>200.24</v>
      </c>
    </row>
    <row r="56" spans="1:2" ht="18">
      <c r="A56" s="40" t="s">
        <v>26</v>
      </c>
      <c r="B56" s="50">
        <f>GEOMEAN(1/B38,B47,1/B54)*423.5</f>
        <v>163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0.472361111111111</v>
      </c>
      <c r="C60" s="53">
        <v>0.477361111111111</v>
      </c>
      <c r="D60" s="53">
        <f aca="true" t="shared" si="0" ref="D60:D67">C60-B60</f>
        <v>0.005</v>
      </c>
    </row>
    <row r="61" spans="1:4" ht="12.75">
      <c r="A61" s="47" t="s">
        <v>36</v>
      </c>
      <c r="B61" s="53">
        <v>0.483657407407407</v>
      </c>
      <c r="C61" s="53">
        <v>0.484606481481481</v>
      </c>
      <c r="D61" s="53">
        <f t="shared" si="0"/>
        <v>0.000949074074074019</v>
      </c>
    </row>
    <row r="62" spans="1:4" ht="12.75">
      <c r="A62" s="47" t="s">
        <v>37</v>
      </c>
      <c r="B62" s="53">
        <v>0.486296296296296</v>
      </c>
      <c r="C62" s="53">
        <v>0.48912037037037</v>
      </c>
      <c r="D62" s="53">
        <f t="shared" si="0"/>
        <v>0.00282407407407398</v>
      </c>
    </row>
    <row r="63" spans="1:4" ht="12.75">
      <c r="A63" s="47" t="s">
        <v>38</v>
      </c>
      <c r="B63" s="53">
        <v>0.479212962962963</v>
      </c>
      <c r="C63" s="53">
        <v>0.480694444444444</v>
      </c>
      <c r="D63" s="53">
        <f t="shared" si="0"/>
        <v>0.00148148148148097</v>
      </c>
    </row>
    <row r="64" spans="1:4" ht="12.75">
      <c r="A64" s="47" t="s">
        <v>39</v>
      </c>
      <c r="B64" s="53">
        <v>0.481134259259259</v>
      </c>
      <c r="C64" s="53">
        <v>0.483657407407407</v>
      </c>
      <c r="D64" s="53">
        <f t="shared" si="0"/>
        <v>0.00252314814814797</v>
      </c>
    </row>
    <row r="65" spans="1:4" ht="12.75">
      <c r="A65" s="47" t="s">
        <v>40</v>
      </c>
      <c r="B65" s="53">
        <v>0.477361111111111</v>
      </c>
      <c r="C65" s="53">
        <v>0.479212962962963</v>
      </c>
      <c r="D65" s="53">
        <f t="shared" si="0"/>
        <v>0.00185185185185199</v>
      </c>
    </row>
    <row r="66" spans="1:4" ht="12.75">
      <c r="A66" s="47" t="s">
        <v>41</v>
      </c>
      <c r="B66" s="53">
        <v>0.480694444444444</v>
      </c>
      <c r="C66" s="53">
        <v>0.481134259259259</v>
      </c>
      <c r="D66" s="53">
        <f t="shared" si="0"/>
        <v>0.000439814814815032</v>
      </c>
    </row>
    <row r="67" spans="1:4" ht="12.75">
      <c r="A67" s="47" t="s">
        <v>42</v>
      </c>
      <c r="B67" s="53">
        <v>0.484606481481481</v>
      </c>
      <c r="C67" s="53">
        <v>0.486296296296296</v>
      </c>
      <c r="D67" s="53">
        <f t="shared" si="0"/>
        <v>0.001689814814815</v>
      </c>
    </row>
    <row r="68" spans="1:2" ht="15.75">
      <c r="A68" s="54" t="s">
        <v>16</v>
      </c>
      <c r="B68" s="35">
        <f>GEOMEAN(D60:D67)</f>
        <v>0.00169751080761231</v>
      </c>
    </row>
    <row r="70" spans="1:2" ht="18">
      <c r="A70" s="40" t="s">
        <v>43</v>
      </c>
      <c r="B70" s="50">
        <f>1/B68*0.34245</f>
        <v>202</v>
      </c>
    </row>
    <row r="72" spans="1:2" ht="18">
      <c r="A72" s="49" t="s">
        <v>83</v>
      </c>
      <c r="B72" s="35">
        <v>0.000856481481481482</v>
      </c>
    </row>
    <row r="74" spans="1:2" ht="18">
      <c r="A74" s="40" t="s">
        <v>44</v>
      </c>
      <c r="B74" s="50">
        <f>1/B72*0.1447</f>
        <v>169</v>
      </c>
    </row>
    <row r="76" ht="18">
      <c r="A76" s="37" t="s">
        <v>56</v>
      </c>
    </row>
    <row r="77" spans="1:2" ht="12.75">
      <c r="A77" s="47" t="s">
        <v>45</v>
      </c>
      <c r="B77" s="44">
        <v>4513</v>
      </c>
    </row>
    <row r="78" spans="1:2" ht="12.75">
      <c r="A78" s="47" t="s">
        <v>46</v>
      </c>
      <c r="B78" s="44">
        <v>1306</v>
      </c>
    </row>
    <row r="79" spans="1:2" ht="12.75">
      <c r="A79" s="47" t="s">
        <v>47</v>
      </c>
      <c r="B79" s="44">
        <v>103</v>
      </c>
    </row>
    <row r="80" spans="1:2" ht="15.75">
      <c r="A80" s="48" t="s">
        <v>16</v>
      </c>
      <c r="B80" s="45">
        <f>GEOMEAN((B77*0.6),(B78*0.3),(B79*0.1))</f>
        <v>222</v>
      </c>
    </row>
    <row r="82" spans="1:2" ht="18">
      <c r="A82" s="56" t="s">
        <v>48</v>
      </c>
      <c r="B82" s="50">
        <f>B80*0.68</f>
        <v>151</v>
      </c>
    </row>
    <row r="84" ht="18">
      <c r="A84" s="37" t="s">
        <v>49</v>
      </c>
    </row>
    <row r="85" spans="1:2" ht="12.75">
      <c r="A85" s="47" t="s">
        <v>50</v>
      </c>
      <c r="B85" s="33">
        <v>67.53</v>
      </c>
    </row>
    <row r="86" spans="1:2" ht="12.75">
      <c r="A86" s="47" t="s">
        <v>51</v>
      </c>
      <c r="B86" s="33">
        <v>49.38</v>
      </c>
    </row>
    <row r="87" spans="1:2" ht="15.75">
      <c r="A87" s="48" t="s">
        <v>16</v>
      </c>
      <c r="B87" s="34">
        <v>26.5</v>
      </c>
    </row>
    <row r="89" spans="1:2" ht="18">
      <c r="A89" s="56" t="s">
        <v>52</v>
      </c>
      <c r="B89" s="50">
        <f>B87*9.38</f>
        <v>249</v>
      </c>
    </row>
    <row r="91" spans="1:2" ht="18">
      <c r="A91" s="49" t="s">
        <v>53</v>
      </c>
      <c r="B91" s="35">
        <v>0.00087962962962963</v>
      </c>
    </row>
    <row r="92" spans="1:2" ht="18">
      <c r="A92" s="49" t="s">
        <v>55</v>
      </c>
      <c r="B92" s="35">
        <v>0.00165509259259259</v>
      </c>
    </row>
    <row r="94" spans="1:2" ht="18">
      <c r="A94" s="56" t="s">
        <v>54</v>
      </c>
      <c r="B94" s="50">
        <f>GEOMEAN(1/B91,1/B92)*0.1862</f>
        <v>154</v>
      </c>
    </row>
    <row r="96" spans="1:2" ht="18">
      <c r="A96" s="49" t="s">
        <v>57</v>
      </c>
      <c r="B96" s="35">
        <v>0.00446759259259259</v>
      </c>
    </row>
    <row r="98" spans="1:2" ht="18">
      <c r="A98" s="56" t="s">
        <v>58</v>
      </c>
      <c r="B98" s="50">
        <f>1/B96*0.7465</f>
        <v>167</v>
      </c>
    </row>
    <row r="100" spans="1:2" ht="18">
      <c r="A100" s="49" t="s">
        <v>60</v>
      </c>
      <c r="B100" s="35">
        <v>0.00211805555555556</v>
      </c>
    </row>
    <row r="101" spans="1:2" ht="18">
      <c r="A101" s="49" t="s">
        <v>61</v>
      </c>
      <c r="B101" s="35">
        <v>0.00415509259259259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0.00125</v>
      </c>
    </row>
    <row r="104" spans="1:2" ht="18">
      <c r="A104" s="49" t="s">
        <v>64</v>
      </c>
      <c r="B104" s="35">
        <v>0.000902777777777778</v>
      </c>
    </row>
    <row r="106" spans="1:2" ht="18">
      <c r="A106" s="56" t="s">
        <v>86</v>
      </c>
      <c r="B106" s="50">
        <f>GEOMEAN(1/B100,1/B101,1/B102,1/B103,1/B104)*0.2501</f>
        <v>166</v>
      </c>
    </row>
    <row r="108" spans="1:2" ht="18">
      <c r="A108" s="49" t="s">
        <v>59</v>
      </c>
      <c r="B108" s="35">
        <v>0.00534722222222222</v>
      </c>
    </row>
    <row r="109" spans="1:2" ht="18">
      <c r="A109" s="49" t="s">
        <v>65</v>
      </c>
      <c r="B109" s="35">
        <v>0.00196759259259259</v>
      </c>
    </row>
    <row r="110" spans="1:2" ht="18">
      <c r="A110" s="49" t="s">
        <v>66</v>
      </c>
      <c r="B110" s="35">
        <v>0.0362615740740741</v>
      </c>
    </row>
    <row r="111" spans="1:2" ht="18">
      <c r="A111" s="49" t="s">
        <v>67</v>
      </c>
      <c r="B111" s="35">
        <v>0.000543981481481481</v>
      </c>
    </row>
    <row r="112" spans="1:2" ht="18">
      <c r="A112" s="49" t="s">
        <v>68</v>
      </c>
      <c r="B112" s="35">
        <v>0.01125</v>
      </c>
    </row>
    <row r="114" spans="1:2" ht="18">
      <c r="A114" s="56" t="s">
        <v>87</v>
      </c>
      <c r="B114" s="50">
        <f>GEOMEAN(1/B108,1/B109,1/B110,1/B111,1/B112)*0.929</f>
        <v>197</v>
      </c>
    </row>
    <row r="116" ht="18">
      <c r="A116" s="37" t="s">
        <v>69</v>
      </c>
    </row>
    <row r="117" spans="1:2" ht="12.75">
      <c r="A117" s="47" t="s">
        <v>73</v>
      </c>
      <c r="B117" s="46">
        <v>289</v>
      </c>
    </row>
    <row r="118" spans="1:2" ht="12.75">
      <c r="A118" s="47" t="s">
        <v>74</v>
      </c>
      <c r="B118" s="46">
        <v>176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188</v>
      </c>
    </row>
    <row r="122" ht="18">
      <c r="A122" s="37" t="s">
        <v>70</v>
      </c>
    </row>
    <row r="123" spans="1:2" ht="12.75">
      <c r="A123" s="47" t="s">
        <v>73</v>
      </c>
      <c r="B123" s="46">
        <v>192</v>
      </c>
    </row>
    <row r="124" spans="1:2" ht="12.75">
      <c r="A124" s="47" t="s">
        <v>74</v>
      </c>
      <c r="B124" s="46">
        <v>187</v>
      </c>
    </row>
    <row r="125" spans="1:2" ht="12.75">
      <c r="A125" s="47" t="s">
        <v>75</v>
      </c>
      <c r="B125" s="46">
        <v>187</v>
      </c>
    </row>
    <row r="126" spans="1:2" ht="15.75">
      <c r="A126" s="48" t="s">
        <v>16</v>
      </c>
      <c r="B126" s="45">
        <f>(B123*0.2)+(B124*0.6)+(B125*0.2)</f>
        <v>188</v>
      </c>
    </row>
    <row r="128" ht="18">
      <c r="A128" s="37" t="s">
        <v>71</v>
      </c>
    </row>
    <row r="129" spans="1:2" ht="12.75">
      <c r="A129" s="47" t="s">
        <v>73</v>
      </c>
      <c r="B129" s="46">
        <v>126</v>
      </c>
    </row>
    <row r="130" spans="1:2" ht="12.75">
      <c r="A130" s="47" t="s">
        <v>74</v>
      </c>
      <c r="B130" s="46">
        <v>120</v>
      </c>
    </row>
    <row r="131" spans="1:2" ht="12.75">
      <c r="A131" s="47" t="s">
        <v>75</v>
      </c>
      <c r="B131" s="46">
        <v>113</v>
      </c>
    </row>
    <row r="132" spans="1:2" ht="15.75">
      <c r="A132" s="48" t="s">
        <v>16</v>
      </c>
      <c r="B132" s="45">
        <f>(B129*0.2)+(B130*0.6)+(B131*0.2)</f>
        <v>120</v>
      </c>
    </row>
    <row r="134" ht="18">
      <c r="A134" s="37" t="s">
        <v>85</v>
      </c>
    </row>
    <row r="135" spans="1:2" ht="12.75">
      <c r="A135" s="47" t="s">
        <v>73</v>
      </c>
      <c r="B135" s="46">
        <v>314</v>
      </c>
    </row>
    <row r="136" spans="1:2" ht="12.75">
      <c r="A136" s="47" t="s">
        <v>74</v>
      </c>
      <c r="B136" s="46">
        <v>265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257</v>
      </c>
    </row>
    <row r="140" ht="18">
      <c r="A140" s="37" t="s">
        <v>84</v>
      </c>
    </row>
    <row r="141" spans="1:2" ht="12.75">
      <c r="A141" s="47" t="s">
        <v>73</v>
      </c>
      <c r="B141" s="46">
        <v>189</v>
      </c>
    </row>
    <row r="142" spans="1:2" ht="12.75">
      <c r="A142" s="47" t="s">
        <v>74</v>
      </c>
      <c r="B142" s="46">
        <v>95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109</v>
      </c>
    </row>
    <row r="146" ht="18">
      <c r="A146" s="37" t="s">
        <v>72</v>
      </c>
    </row>
    <row r="147" spans="1:2" ht="12.75">
      <c r="A147" s="47" t="s">
        <v>73</v>
      </c>
      <c r="B147" s="46">
        <v>17766</v>
      </c>
    </row>
    <row r="148" spans="1:2" ht="12.75">
      <c r="A148" s="47" t="s">
        <v>74</v>
      </c>
      <c r="B148" s="46">
        <v>17250</v>
      </c>
    </row>
    <row r="149" spans="1:2" ht="12.75">
      <c r="A149" s="47" t="s">
        <v>75</v>
      </c>
      <c r="B149" s="46">
        <v>17012</v>
      </c>
    </row>
    <row r="150" spans="1:2" ht="15.75">
      <c r="A150" s="48" t="s">
        <v>16</v>
      </c>
      <c r="B150" s="45">
        <f>(B147*0.2)+(B148*0.6)+(B149*0.2)</f>
        <v>17306</v>
      </c>
    </row>
    <row r="152" spans="1:2" ht="18">
      <c r="A152" s="42" t="s">
        <v>76</v>
      </c>
      <c r="B152" s="50">
        <f>GEOMEAN(B120,B126,B132,B138,B144,B150)*0.4067</f>
        <v>145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186</v>
      </c>
    </row>
    <row r="155" spans="1:2" ht="20.25">
      <c r="A155" s="43" t="s">
        <v>78</v>
      </c>
      <c r="B155" s="58">
        <f>AVERAGE(B94,B98,B106,B114,B152)</f>
        <v>166</v>
      </c>
    </row>
    <row r="156" spans="1:2" ht="20.25">
      <c r="A156" s="43" t="s">
        <v>79</v>
      </c>
      <c r="B156" s="58">
        <f>AVERAGE(B154,B155)</f>
        <v>176</v>
      </c>
    </row>
    <row r="158" ht="18">
      <c r="A158" s="37" t="s">
        <v>94</v>
      </c>
    </row>
    <row r="159" spans="1:2" ht="12.75">
      <c r="A159" s="47" t="s">
        <v>93</v>
      </c>
      <c r="B159" s="33">
        <v>143.2</v>
      </c>
    </row>
    <row r="160" spans="1:2" ht="12.75">
      <c r="A160" s="47" t="s">
        <v>91</v>
      </c>
      <c r="B160" s="33">
        <v>12.12</v>
      </c>
    </row>
    <row r="161" spans="1:2" ht="12.75">
      <c r="A161" s="47" t="s">
        <v>92</v>
      </c>
      <c r="B161" s="33">
        <f>B159*0.001/0.025</f>
        <v>5.73</v>
      </c>
    </row>
    <row r="162" spans="1:2" ht="15.75">
      <c r="A162" s="48" t="s">
        <v>16</v>
      </c>
      <c r="B162" s="45">
        <f>B160*B161</f>
        <v>69</v>
      </c>
    </row>
    <row r="164" ht="18">
      <c r="A164" s="37" t="s">
        <v>95</v>
      </c>
    </row>
    <row r="165" spans="1:2" ht="12.75">
      <c r="A165" s="47" t="s">
        <v>93</v>
      </c>
      <c r="B165" s="33">
        <v>286.2</v>
      </c>
    </row>
    <row r="166" spans="1:2" ht="12.75">
      <c r="A166" s="47" t="s">
        <v>91</v>
      </c>
      <c r="B166" s="33">
        <v>11.89</v>
      </c>
    </row>
    <row r="167" spans="1:2" ht="12.75">
      <c r="A167" s="47" t="s">
        <v>92</v>
      </c>
      <c r="B167" s="33">
        <f>B165*0.001/0.025</f>
        <v>11.45</v>
      </c>
    </row>
    <row r="168" spans="1:2" ht="15.75">
      <c r="A168" s="48" t="s">
        <v>16</v>
      </c>
      <c r="B168" s="45">
        <f>B166*B167</f>
        <v>136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1.61</v>
      </c>
    </row>
    <row r="3" spans="1:2" ht="12.75">
      <c r="A3" s="1" t="s">
        <v>2</v>
      </c>
      <c r="B3" s="2">
        <v>3.4</v>
      </c>
    </row>
    <row r="4" spans="1:2" ht="12.75">
      <c r="A4" s="1" t="s">
        <v>3</v>
      </c>
      <c r="B4" s="2">
        <v>3.16</v>
      </c>
    </row>
    <row r="5" spans="1:2" ht="12.75">
      <c r="A5" s="1" t="s">
        <v>4</v>
      </c>
      <c r="B5" s="2">
        <v>1.85</v>
      </c>
    </row>
    <row r="6" spans="1:2" ht="12.75">
      <c r="A6" s="1" t="s">
        <v>5</v>
      </c>
      <c r="B6" s="2">
        <v>3.07</v>
      </c>
    </row>
    <row r="7" spans="1:2" ht="12.75">
      <c r="A7" s="1" t="s">
        <v>6</v>
      </c>
      <c r="B7" s="2">
        <v>2.71</v>
      </c>
    </row>
    <row r="8" spans="1:2" ht="12.75">
      <c r="A8" s="1" t="s">
        <v>7</v>
      </c>
      <c r="B8" s="2">
        <v>2.55</v>
      </c>
    </row>
    <row r="9" spans="1:2" ht="12.75">
      <c r="A9" s="1" t="s">
        <v>8</v>
      </c>
      <c r="B9" s="2">
        <v>2.68</v>
      </c>
    </row>
    <row r="10" spans="1:2" ht="12.75">
      <c r="A10" s="1" t="s">
        <v>9</v>
      </c>
      <c r="B10" s="2">
        <v>9.87</v>
      </c>
    </row>
    <row r="11" spans="1:2" ht="15.75">
      <c r="A11" s="3" t="s">
        <v>10</v>
      </c>
      <c r="B11" s="4">
        <v>9.87</v>
      </c>
    </row>
    <row r="12" spans="1:2" ht="15.75">
      <c r="A12" s="3" t="s">
        <v>11</v>
      </c>
      <c r="B12" s="4">
        <v>2.89</v>
      </c>
    </row>
    <row r="13" spans="1:2" ht="15.75">
      <c r="A13" s="3" t="s">
        <v>4</v>
      </c>
      <c r="B13" s="4">
        <v>1.85</v>
      </c>
    </row>
    <row r="15" ht="18">
      <c r="A15" s="12" t="s">
        <v>12</v>
      </c>
    </row>
    <row r="16" spans="1:2" ht="12.75">
      <c r="A16" s="1" t="s">
        <v>13</v>
      </c>
      <c r="B16" s="2">
        <v>2.33</v>
      </c>
    </row>
    <row r="17" spans="1:2" ht="12.75">
      <c r="A17" s="1" t="s">
        <v>14</v>
      </c>
      <c r="B17" s="2">
        <v>2.82</v>
      </c>
    </row>
    <row r="18" spans="1:2" ht="12.75">
      <c r="A18" s="1" t="s">
        <v>15</v>
      </c>
      <c r="B18" s="2">
        <v>6.04</v>
      </c>
    </row>
    <row r="19" spans="1:2" ht="15.75">
      <c r="A19" s="3" t="s">
        <v>16</v>
      </c>
      <c r="B19" s="4">
        <v>2.87</v>
      </c>
    </row>
    <row r="20" spans="1:2" ht="15.75">
      <c r="A20" s="3" t="s">
        <v>9</v>
      </c>
      <c r="B20" s="5">
        <v>0.000914351851851852</v>
      </c>
    </row>
    <row r="22" spans="1:2" ht="18">
      <c r="A22" s="12" t="s">
        <v>17</v>
      </c>
      <c r="B22" s="5">
        <v>0.00758101851851852</v>
      </c>
    </row>
    <row r="24" spans="1:2" ht="18">
      <c r="A24" s="13" t="s">
        <v>18</v>
      </c>
      <c r="B24" s="14">
        <f>GEOMEAN(B11,B12,B13,B16,B18,(1/B20),(1/B22))*11.8</f>
        <v>166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0.3618</v>
      </c>
      <c r="C28">
        <v>0.196</v>
      </c>
      <c r="D28">
        <v>0.3517</v>
      </c>
      <c r="E28">
        <v>0.2881</v>
      </c>
      <c r="F28">
        <v>0.3743</v>
      </c>
      <c r="G28">
        <v>0.6029</v>
      </c>
    </row>
    <row r="29" spans="2:7" ht="12.75">
      <c r="B29">
        <v>0.3638</v>
      </c>
      <c r="C29">
        <v>0.1975</v>
      </c>
      <c r="D29">
        <v>0.3368</v>
      </c>
      <c r="E29">
        <v>0.2893</v>
      </c>
      <c r="F29">
        <v>0.3744</v>
      </c>
      <c r="G29">
        <v>0.6069</v>
      </c>
    </row>
    <row r="30" spans="2:7" ht="12.75">
      <c r="B30">
        <v>0.3615</v>
      </c>
      <c r="C30">
        <v>0.1977</v>
      </c>
      <c r="D30">
        <v>0.3354</v>
      </c>
      <c r="E30">
        <v>0.2884</v>
      </c>
      <c r="F30">
        <v>0.3887</v>
      </c>
      <c r="G30">
        <v>0.6224</v>
      </c>
    </row>
    <row r="31" spans="2:7" ht="12.75">
      <c r="B31">
        <v>0.3633</v>
      </c>
      <c r="C31">
        <v>0.1984</v>
      </c>
      <c r="D31">
        <v>0.3358</v>
      </c>
      <c r="E31">
        <v>0.2889</v>
      </c>
      <c r="F31">
        <v>0.3805</v>
      </c>
      <c r="G31">
        <v>0.5983</v>
      </c>
    </row>
    <row r="32" spans="2:7" ht="12.75">
      <c r="B32">
        <v>0.3634</v>
      </c>
      <c r="C32">
        <v>0.1983</v>
      </c>
      <c r="D32">
        <v>0.3367</v>
      </c>
      <c r="E32">
        <v>0.2877</v>
      </c>
      <c r="F32">
        <v>0.3799</v>
      </c>
      <c r="G32">
        <v>0.6229</v>
      </c>
    </row>
    <row r="33" spans="2:7" ht="12.75">
      <c r="B33">
        <v>0.3619</v>
      </c>
      <c r="C33">
        <v>0.1984</v>
      </c>
      <c r="D33">
        <v>0.3352</v>
      </c>
      <c r="E33">
        <v>0.2878</v>
      </c>
      <c r="F33">
        <v>0.3807</v>
      </c>
      <c r="G33">
        <v>0.6131</v>
      </c>
    </row>
    <row r="34" spans="2:7" ht="12.75">
      <c r="B34">
        <v>0.3636</v>
      </c>
      <c r="C34">
        <v>0.1982</v>
      </c>
      <c r="D34">
        <v>0.3363</v>
      </c>
      <c r="E34">
        <v>0.2891</v>
      </c>
      <c r="F34">
        <v>0.4061</v>
      </c>
      <c r="G34">
        <v>0.6105</v>
      </c>
    </row>
    <row r="35" spans="2:7" ht="12.75">
      <c r="B35">
        <v>0.3636</v>
      </c>
      <c r="C35">
        <v>0.1981</v>
      </c>
      <c r="D35">
        <v>0.3362</v>
      </c>
      <c r="E35">
        <v>0.2897</v>
      </c>
      <c r="F35">
        <v>0.383</v>
      </c>
      <c r="G35">
        <v>0.6225</v>
      </c>
    </row>
    <row r="36" spans="2:7" ht="12.75">
      <c r="B36">
        <v>0.3618</v>
      </c>
      <c r="C36">
        <v>0.1981</v>
      </c>
      <c r="D36">
        <v>0.3355</v>
      </c>
      <c r="E36">
        <v>0.2874</v>
      </c>
      <c r="F36">
        <v>0.378</v>
      </c>
      <c r="G36">
        <v>0.6239</v>
      </c>
    </row>
    <row r="37" spans="2:7" ht="12.75">
      <c r="B37">
        <v>0.3636</v>
      </c>
      <c r="C37">
        <v>0.1981</v>
      </c>
      <c r="D37">
        <v>0.3358</v>
      </c>
      <c r="E37">
        <v>0.2884</v>
      </c>
      <c r="F37">
        <v>0.378</v>
      </c>
      <c r="G37">
        <v>0.6076</v>
      </c>
    </row>
    <row r="38" spans="1:2" ht="15.75">
      <c r="A38" s="3" t="s">
        <v>16</v>
      </c>
      <c r="B38" s="7">
        <f>GEOMEAN(B28:G37)</f>
        <v>0.3433</v>
      </c>
    </row>
    <row r="40" ht="18">
      <c r="A40" s="12" t="s">
        <v>27</v>
      </c>
    </row>
    <row r="41" spans="1:2" ht="12.75">
      <c r="A41" s="1" t="s">
        <v>15</v>
      </c>
      <c r="B41" s="2">
        <v>2.76</v>
      </c>
    </row>
    <row r="42" spans="1:2" ht="12.75">
      <c r="A42" s="1" t="s">
        <v>14</v>
      </c>
      <c r="B42" s="2">
        <v>2.39</v>
      </c>
    </row>
    <row r="43" spans="1:2" ht="12.75">
      <c r="A43" s="1" t="s">
        <v>28</v>
      </c>
      <c r="B43" s="2">
        <v>1.93</v>
      </c>
    </row>
    <row r="44" spans="1:2" ht="12.75">
      <c r="A44" s="1" t="s">
        <v>29</v>
      </c>
      <c r="B44" s="2">
        <v>3.78</v>
      </c>
    </row>
    <row r="45" spans="1:2" ht="12.75">
      <c r="A45" s="1" t="s">
        <v>30</v>
      </c>
      <c r="B45" s="2">
        <v>2.51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2.72</v>
      </c>
    </row>
    <row r="49" ht="18">
      <c r="A49" s="12" t="s">
        <v>32</v>
      </c>
    </row>
    <row r="50" spans="1:2" ht="12.75">
      <c r="A50" s="1" t="s">
        <v>11</v>
      </c>
      <c r="B50" s="2">
        <v>72.01</v>
      </c>
    </row>
    <row r="51" spans="1:2" ht="12.75">
      <c r="A51" s="1" t="s">
        <v>15</v>
      </c>
      <c r="B51" s="2">
        <v>150.48</v>
      </c>
    </row>
    <row r="52" spans="1:2" ht="12.75">
      <c r="A52" s="1" t="s">
        <v>14</v>
      </c>
      <c r="B52" s="2">
        <v>148.86</v>
      </c>
    </row>
    <row r="53" spans="1:2" ht="12.75">
      <c r="A53" s="1" t="s">
        <v>33</v>
      </c>
      <c r="B53" s="2">
        <v>371.35</v>
      </c>
    </row>
    <row r="54" spans="1:2" ht="15.75">
      <c r="A54" s="3" t="s">
        <v>16</v>
      </c>
      <c r="B54" s="4">
        <f>B50+B51</f>
        <v>222.49</v>
      </c>
    </row>
    <row r="56" spans="1:2" ht="18">
      <c r="A56" s="13" t="s">
        <v>26</v>
      </c>
      <c r="B56" s="14">
        <f>GEOMEAN(1/B38,B47,1/B54)*423.5</f>
        <v>139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0.549699074074074</v>
      </c>
      <c r="C60" s="16">
        <v>0.555138888888889</v>
      </c>
      <c r="D60" s="16">
        <f aca="true" t="shared" si="0" ref="D60:D67">C60-B60</f>
        <v>0.00543981481481493</v>
      </c>
    </row>
    <row r="61" spans="1:4" ht="12.75">
      <c r="A61" s="1" t="s">
        <v>36</v>
      </c>
      <c r="B61" s="16">
        <v>0.561875</v>
      </c>
      <c r="C61" s="16">
        <v>0.562939814814815</v>
      </c>
      <c r="D61" s="16">
        <f t="shared" si="0"/>
        <v>0.00106481481481502</v>
      </c>
    </row>
    <row r="62" spans="1:4" ht="12.75">
      <c r="A62" s="1" t="s">
        <v>37</v>
      </c>
      <c r="B62" s="16">
        <v>0.564814814814815</v>
      </c>
      <c r="C62" s="16">
        <v>0.567962962962963</v>
      </c>
      <c r="D62" s="16">
        <f t="shared" si="0"/>
        <v>0.00314814814814801</v>
      </c>
    </row>
    <row r="63" spans="1:4" ht="12.75">
      <c r="A63" s="1" t="s">
        <v>38</v>
      </c>
      <c r="B63" s="16">
        <v>0.557083333333333</v>
      </c>
      <c r="C63" s="16">
        <v>0.558657407407407</v>
      </c>
      <c r="D63" s="16">
        <f t="shared" si="0"/>
        <v>0.00157407407407395</v>
      </c>
    </row>
    <row r="64" spans="1:4" ht="12.75">
      <c r="A64" s="1" t="s">
        <v>39</v>
      </c>
      <c r="B64" s="16">
        <v>0.55912037037037</v>
      </c>
      <c r="C64" s="16">
        <v>0.561875</v>
      </c>
      <c r="D64" s="16">
        <f t="shared" si="0"/>
        <v>0.00275462962963002</v>
      </c>
    </row>
    <row r="65" spans="1:4" ht="12.75">
      <c r="A65" s="1" t="s">
        <v>40</v>
      </c>
      <c r="B65" s="16">
        <v>0.555138888888889</v>
      </c>
      <c r="C65" s="16">
        <v>0.557083333333333</v>
      </c>
      <c r="D65" s="16">
        <f t="shared" si="0"/>
        <v>0.00194444444444408</v>
      </c>
    </row>
    <row r="66" spans="1:4" ht="12.75">
      <c r="A66" s="1" t="s">
        <v>41</v>
      </c>
      <c r="B66" s="16">
        <v>0.558657407407407</v>
      </c>
      <c r="C66" s="16">
        <v>0.55912037037037</v>
      </c>
      <c r="D66" s="16">
        <f t="shared" si="0"/>
        <v>0.000462962962962998</v>
      </c>
    </row>
    <row r="67" spans="1:4" ht="12.75">
      <c r="A67" s="1" t="s">
        <v>42</v>
      </c>
      <c r="B67" s="16">
        <v>0.562939814814815</v>
      </c>
      <c r="C67" s="16">
        <v>0.564814814814815</v>
      </c>
      <c r="D67" s="16">
        <f t="shared" si="0"/>
        <v>0.00187499999999996</v>
      </c>
    </row>
    <row r="68" spans="1:2" ht="15.75">
      <c r="A68" s="3" t="s">
        <v>16</v>
      </c>
      <c r="B68" s="5">
        <f>GEOMEAN(D60:D67)</f>
        <v>0.00184360594672864</v>
      </c>
    </row>
    <row r="70" spans="1:2" ht="18">
      <c r="A70" s="13" t="s">
        <v>43</v>
      </c>
      <c r="B70" s="14">
        <f>1/B68*0.34245</f>
        <v>186</v>
      </c>
    </row>
    <row r="72" spans="1:2" ht="18">
      <c r="A72" s="12" t="s">
        <v>83</v>
      </c>
      <c r="B72" s="5">
        <v>0.000960648148148148</v>
      </c>
    </row>
    <row r="74" spans="1:2" ht="18">
      <c r="A74" s="13" t="s">
        <v>44</v>
      </c>
      <c r="B74" s="14">
        <f>1/B72*0.1447</f>
        <v>151</v>
      </c>
    </row>
    <row r="76" ht="18">
      <c r="A76" s="12" t="s">
        <v>56</v>
      </c>
    </row>
    <row r="77" spans="1:2" ht="12.75">
      <c r="A77" s="1" t="s">
        <v>45</v>
      </c>
      <c r="B77" s="10">
        <v>3975</v>
      </c>
    </row>
    <row r="78" spans="1:2" ht="12.75">
      <c r="A78" s="1" t="s">
        <v>46</v>
      </c>
      <c r="B78" s="10">
        <v>1036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182</v>
      </c>
    </row>
    <row r="82" spans="1:2" ht="18">
      <c r="A82" s="13" t="s">
        <v>48</v>
      </c>
      <c r="B82" s="14">
        <f>B80*0.68</f>
        <v>124</v>
      </c>
    </row>
    <row r="84" ht="18">
      <c r="A84" s="12" t="s">
        <v>49</v>
      </c>
    </row>
    <row r="85" spans="1:2" ht="12.75">
      <c r="A85" s="1" t="s">
        <v>50</v>
      </c>
      <c r="B85" s="2">
        <v>60.03</v>
      </c>
    </row>
    <row r="86" spans="1:2" ht="12.75">
      <c r="A86" s="1" t="s">
        <v>51</v>
      </c>
      <c r="B86" s="2">
        <v>44.5</v>
      </c>
    </row>
    <row r="87" spans="1:2" ht="15.75">
      <c r="A87" s="3" t="s">
        <v>16</v>
      </c>
      <c r="B87" s="4">
        <v>23.72</v>
      </c>
    </row>
    <row r="89" spans="1:2" ht="18">
      <c r="A89" s="13" t="s">
        <v>52</v>
      </c>
      <c r="B89" s="14">
        <f>B87*9.38</f>
        <v>222</v>
      </c>
    </row>
    <row r="91" spans="1:2" ht="18">
      <c r="A91" s="12" t="s">
        <v>53</v>
      </c>
      <c r="B91" s="5">
        <v>0.000902777777777778</v>
      </c>
    </row>
    <row r="92" spans="1:2" ht="18">
      <c r="A92" s="12" t="s">
        <v>55</v>
      </c>
      <c r="B92" s="5">
        <v>0.00197916666666667</v>
      </c>
    </row>
    <row r="94" spans="1:2" ht="18">
      <c r="A94" s="13" t="s">
        <v>54</v>
      </c>
      <c r="B94" s="14">
        <f>GEOMEAN(1/B91,1/B92)*0.1862</f>
        <v>139</v>
      </c>
    </row>
    <row r="96" spans="1:2" ht="18">
      <c r="A96" s="12" t="s">
        <v>57</v>
      </c>
      <c r="B96" s="5">
        <v>0.00505787037037037</v>
      </c>
    </row>
    <row r="98" spans="1:2" ht="18">
      <c r="A98" s="13" t="s">
        <v>58</v>
      </c>
      <c r="B98" s="14">
        <f>1/B96*0.7465</f>
        <v>148</v>
      </c>
    </row>
    <row r="100" spans="1:2" ht="18">
      <c r="A100" s="12" t="s">
        <v>60</v>
      </c>
      <c r="B100" s="5">
        <v>0.00238425925925926</v>
      </c>
    </row>
    <row r="101" spans="1:2" ht="18">
      <c r="A101" s="12" t="s">
        <v>61</v>
      </c>
      <c r="B101" s="5">
        <v>0.00469907407407407</v>
      </c>
    </row>
    <row r="102" spans="1:2" ht="18">
      <c r="A102" s="12" t="s">
        <v>62</v>
      </c>
      <c r="B102" s="5">
        <v>0.000856481481481482</v>
      </c>
    </row>
    <row r="103" spans="1:2" ht="18">
      <c r="A103" s="12" t="s">
        <v>63</v>
      </c>
      <c r="B103" s="5">
        <v>0.00138888888888889</v>
      </c>
    </row>
    <row r="104" spans="1:2" ht="18">
      <c r="A104" s="12" t="s">
        <v>64</v>
      </c>
      <c r="B104" s="5">
        <v>0.00114583333333333</v>
      </c>
    </row>
    <row r="106" spans="1:2" ht="18">
      <c r="A106" s="13" t="s">
        <v>86</v>
      </c>
      <c r="B106" s="14">
        <f>GEOMEAN(1/B100,1/B101,1/B102,1/B103,1/B104)*0.2501</f>
        <v>145</v>
      </c>
    </row>
    <row r="108" spans="1:2" ht="18">
      <c r="A108" s="12" t="s">
        <v>59</v>
      </c>
      <c r="B108" s="5">
        <v>0.00575231481481481</v>
      </c>
    </row>
    <row r="109" spans="1:2" ht="18">
      <c r="A109" s="12" t="s">
        <v>65</v>
      </c>
      <c r="B109" s="5">
        <v>0.00215277777777778</v>
      </c>
    </row>
    <row r="110" spans="1:2" ht="18">
      <c r="A110" s="12" t="s">
        <v>66</v>
      </c>
      <c r="B110" s="5">
        <v>0.0405787037037037</v>
      </c>
    </row>
    <row r="111" spans="1:2" ht="18">
      <c r="A111" s="12" t="s">
        <v>67</v>
      </c>
      <c r="B111" s="5">
        <v>0.000613425925925926</v>
      </c>
    </row>
    <row r="112" spans="1:2" ht="18">
      <c r="A112" s="12" t="s">
        <v>68</v>
      </c>
      <c r="B112" s="5">
        <v>0.0124189814814815</v>
      </c>
    </row>
    <row r="114" spans="1:2" ht="18">
      <c r="A114" s="13" t="s">
        <v>87</v>
      </c>
      <c r="B114" s="14">
        <f>GEOMEAN(1/B108,1/B109,1/B110,1/B111,1/B112)*0.929</f>
        <v>178</v>
      </c>
    </row>
    <row r="116" ht="18">
      <c r="A116" s="12" t="s">
        <v>69</v>
      </c>
    </row>
    <row r="117" spans="1:2" ht="12.75">
      <c r="A117" s="1" t="s">
        <v>73</v>
      </c>
      <c r="B117" s="1">
        <v>244</v>
      </c>
    </row>
    <row r="118" spans="1:2" ht="12.75">
      <c r="A118" s="1" t="s">
        <v>74</v>
      </c>
      <c r="B118" s="1">
        <v>167</v>
      </c>
    </row>
    <row r="119" spans="1:2" ht="12.75">
      <c r="A119" s="1" t="s">
        <v>75</v>
      </c>
      <c r="B119" s="1">
        <v>123</v>
      </c>
    </row>
    <row r="120" spans="1:2" ht="15.75">
      <c r="A120" s="3" t="s">
        <v>16</v>
      </c>
      <c r="B120" s="11">
        <f>(B117*0.2)+(B118*0.6)+(B119*0.2)</f>
        <v>174</v>
      </c>
    </row>
    <row r="122" ht="18">
      <c r="A122" s="12" t="s">
        <v>70</v>
      </c>
    </row>
    <row r="123" spans="1:2" ht="12.75">
      <c r="A123" s="1" t="s">
        <v>73</v>
      </c>
      <c r="B123" s="1">
        <v>164</v>
      </c>
    </row>
    <row r="124" spans="1:2" ht="12.75">
      <c r="A124" s="1" t="s">
        <v>74</v>
      </c>
      <c r="B124" s="1">
        <v>164</v>
      </c>
    </row>
    <row r="125" spans="1:2" ht="12.75">
      <c r="A125" s="1" t="s">
        <v>75</v>
      </c>
      <c r="B125" s="1">
        <v>164</v>
      </c>
    </row>
    <row r="126" spans="1:2" ht="15.75">
      <c r="A126" s="3" t="s">
        <v>16</v>
      </c>
      <c r="B126" s="11">
        <f>(B123*0.2)+(B124*0.6)+(B125*0.2)</f>
        <v>164</v>
      </c>
    </row>
    <row r="128" ht="18">
      <c r="A128" s="12" t="s">
        <v>71</v>
      </c>
    </row>
    <row r="129" spans="1:2" ht="12.75">
      <c r="A129" s="1" t="s">
        <v>73</v>
      </c>
      <c r="B129" s="1">
        <v>124</v>
      </c>
    </row>
    <row r="130" spans="1:2" ht="12.75">
      <c r="A130" s="1" t="s">
        <v>74</v>
      </c>
      <c r="B130" s="1">
        <v>112</v>
      </c>
    </row>
    <row r="131" spans="1:2" ht="12.75">
      <c r="A131" s="1" t="s">
        <v>75</v>
      </c>
      <c r="B131" s="1">
        <v>110</v>
      </c>
    </row>
    <row r="132" spans="1:2" ht="15.75">
      <c r="A132" s="3" t="s">
        <v>16</v>
      </c>
      <c r="B132" s="11">
        <f>(B129*0.2)+(B130*0.6)+(B131*0.2)</f>
        <v>114</v>
      </c>
    </row>
    <row r="134" ht="18">
      <c r="A134" s="12" t="s">
        <v>85</v>
      </c>
    </row>
    <row r="135" spans="1:2" ht="12.75">
      <c r="A135" s="1" t="s">
        <v>73</v>
      </c>
      <c r="B135" s="1">
        <v>286</v>
      </c>
    </row>
    <row r="136" spans="1:2" ht="12.75">
      <c r="A136" s="1" t="s">
        <v>74</v>
      </c>
      <c r="B136" s="1">
        <v>248</v>
      </c>
    </row>
    <row r="137" spans="1:2" ht="12.75">
      <c r="A137" s="1" t="s">
        <v>75</v>
      </c>
      <c r="B137" s="1">
        <v>161</v>
      </c>
    </row>
    <row r="138" spans="1:2" ht="15.75">
      <c r="A138" s="3" t="s">
        <v>16</v>
      </c>
      <c r="B138" s="11">
        <f>(B135*0.2)+(B136*0.6)+(B137*0.2)</f>
        <v>238</v>
      </c>
    </row>
    <row r="140" ht="18">
      <c r="A140" s="12" t="s">
        <v>84</v>
      </c>
    </row>
    <row r="141" spans="1:2" ht="12.75">
      <c r="A141" s="1" t="s">
        <v>73</v>
      </c>
      <c r="B141" s="1">
        <v>144</v>
      </c>
    </row>
    <row r="142" spans="1:2" ht="12.75">
      <c r="A142" s="1" t="s">
        <v>74</v>
      </c>
      <c r="B142" s="1">
        <v>93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99</v>
      </c>
    </row>
    <row r="146" ht="18">
      <c r="A146" s="12" t="s">
        <v>72</v>
      </c>
    </row>
    <row r="147" spans="1:2" ht="12.75">
      <c r="A147" s="1" t="s">
        <v>73</v>
      </c>
      <c r="B147" s="1">
        <v>17557</v>
      </c>
    </row>
    <row r="148" spans="1:2" ht="12.75">
      <c r="A148" s="1" t="s">
        <v>74</v>
      </c>
      <c r="B148" s="1">
        <v>17075</v>
      </c>
    </row>
    <row r="149" spans="1:2" ht="12.75">
      <c r="A149" s="1" t="s">
        <v>75</v>
      </c>
      <c r="B149" s="1">
        <v>16792</v>
      </c>
    </row>
    <row r="150" spans="1:2" ht="15.75">
      <c r="A150" s="3" t="s">
        <v>16</v>
      </c>
      <c r="B150" s="11">
        <f>(B147*0.2)+(B148*0.6)+(B149*0.2)</f>
        <v>17115</v>
      </c>
    </row>
    <row r="152" spans="1:2" ht="18">
      <c r="A152" s="14" t="s">
        <v>76</v>
      </c>
      <c r="B152" s="14">
        <f>GEOMEAN(B120,B126,B132,B138,B144,B150)*0.4067</f>
        <v>135</v>
      </c>
    </row>
    <row r="154" spans="1:2" ht="20.25">
      <c r="A154" s="17" t="s">
        <v>77</v>
      </c>
      <c r="B154" s="18">
        <f>AVERAGE(B24,B56,B70,B74,B82,B89)</f>
        <v>165</v>
      </c>
    </row>
    <row r="155" spans="1:2" ht="20.25">
      <c r="A155" s="17" t="s">
        <v>78</v>
      </c>
      <c r="B155" s="18">
        <f>AVERAGE(B94,B98,B106,B114,B152)</f>
        <v>149</v>
      </c>
    </row>
    <row r="156" spans="1:2" ht="20.25">
      <c r="A156" s="17" t="s">
        <v>79</v>
      </c>
      <c r="B156" s="18">
        <f>AVERAGE(B154,B155)</f>
        <v>157</v>
      </c>
    </row>
    <row r="158" ht="18">
      <c r="A158" s="12" t="s">
        <v>94</v>
      </c>
    </row>
    <row r="159" spans="1:2" ht="12.75">
      <c r="A159" s="1" t="s">
        <v>93</v>
      </c>
      <c r="B159" s="2">
        <v>61.4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2.46</v>
      </c>
    </row>
    <row r="162" spans="1:2" ht="15.75">
      <c r="A162" s="3" t="s">
        <v>16</v>
      </c>
      <c r="B162" s="11">
        <f>B160*B161</f>
        <v>29</v>
      </c>
    </row>
    <row r="164" ht="18">
      <c r="A164" s="12" t="s">
        <v>95</v>
      </c>
    </row>
    <row r="165" spans="1:2" ht="12.75">
      <c r="A165" s="1" t="s">
        <v>93</v>
      </c>
      <c r="B165" s="2">
        <v>205.6</v>
      </c>
    </row>
    <row r="166" spans="1:2" ht="12.75">
      <c r="A166" s="1" t="s">
        <v>91</v>
      </c>
      <c r="B166" s="2">
        <v>11.5</v>
      </c>
    </row>
    <row r="167" spans="1:2" ht="12.75">
      <c r="A167" s="1" t="s">
        <v>92</v>
      </c>
      <c r="B167" s="2">
        <f>B165*0.001/0.025</f>
        <v>8.22</v>
      </c>
    </row>
    <row r="168" spans="1:2" ht="15.75">
      <c r="A168" s="3" t="s">
        <v>16</v>
      </c>
      <c r="B168" s="11">
        <f>B166*B167</f>
        <v>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1.87</v>
      </c>
    </row>
    <row r="3" spans="1:2" ht="12.75">
      <c r="A3" s="47" t="s">
        <v>2</v>
      </c>
      <c r="B3" s="33">
        <v>3.88</v>
      </c>
    </row>
    <row r="4" spans="1:2" ht="12.75">
      <c r="A4" s="47" t="s">
        <v>3</v>
      </c>
      <c r="B4" s="33">
        <v>3.42</v>
      </c>
    </row>
    <row r="5" spans="1:2" ht="12.75">
      <c r="A5" s="47" t="s">
        <v>4</v>
      </c>
      <c r="B5" s="33">
        <v>2</v>
      </c>
    </row>
    <row r="6" spans="1:2" ht="12.75">
      <c r="A6" s="47" t="s">
        <v>5</v>
      </c>
      <c r="B6" s="33">
        <v>3.34</v>
      </c>
    </row>
    <row r="7" spans="1:2" ht="12.75">
      <c r="A7" s="47" t="s">
        <v>6</v>
      </c>
      <c r="B7" s="33">
        <v>3.09</v>
      </c>
    </row>
    <row r="8" spans="1:2" ht="12.75">
      <c r="A8" s="47" t="s">
        <v>7</v>
      </c>
      <c r="B8" s="33">
        <v>2.73</v>
      </c>
    </row>
    <row r="9" spans="1:2" ht="12.75">
      <c r="A9" s="47" t="s">
        <v>8</v>
      </c>
      <c r="B9" s="33">
        <v>2.94</v>
      </c>
    </row>
    <row r="10" spans="1:2" ht="12.75">
      <c r="A10" s="47" t="s">
        <v>9</v>
      </c>
      <c r="B10" s="33">
        <v>6.85</v>
      </c>
    </row>
    <row r="11" spans="1:2" ht="15.75">
      <c r="A11" s="54" t="s">
        <v>10</v>
      </c>
      <c r="B11" s="34">
        <v>6.85</v>
      </c>
    </row>
    <row r="12" spans="1:2" ht="15.75">
      <c r="A12" s="54" t="s">
        <v>11</v>
      </c>
      <c r="B12" s="34">
        <v>3.18</v>
      </c>
    </row>
    <row r="13" spans="1:2" ht="15.75">
      <c r="A13" s="54" t="s">
        <v>4</v>
      </c>
      <c r="B13" s="34">
        <v>2</v>
      </c>
    </row>
    <row r="15" ht="18">
      <c r="A15" s="37" t="s">
        <v>12</v>
      </c>
    </row>
    <row r="16" spans="1:2" ht="12.75">
      <c r="A16" s="47" t="s">
        <v>13</v>
      </c>
      <c r="B16" s="33">
        <v>2.71</v>
      </c>
    </row>
    <row r="17" spans="1:2" ht="12.75">
      <c r="A17" s="47" t="s">
        <v>14</v>
      </c>
      <c r="B17" s="33">
        <v>3.24</v>
      </c>
    </row>
    <row r="18" spans="1:2" ht="12.75">
      <c r="A18" s="47" t="s">
        <v>15</v>
      </c>
      <c r="B18" s="33">
        <v>6.57</v>
      </c>
    </row>
    <row r="19" spans="1:2" ht="15.75">
      <c r="A19" s="54" t="s">
        <v>16</v>
      </c>
      <c r="B19" s="34">
        <v>3.29</v>
      </c>
    </row>
    <row r="20" spans="1:2" ht="15.75">
      <c r="A20" s="54" t="s">
        <v>9</v>
      </c>
      <c r="B20" s="35">
        <v>0.00130787037037037</v>
      </c>
    </row>
    <row r="22" spans="1:2" ht="18">
      <c r="A22" s="49" t="s">
        <v>17</v>
      </c>
      <c r="B22" s="35">
        <v>0.00959490740740741</v>
      </c>
    </row>
    <row r="24" spans="1:2" ht="18">
      <c r="A24" s="40" t="s">
        <v>18</v>
      </c>
      <c r="B24" s="50">
        <f>GEOMEAN(B11,B12,B13,B16,B18,(1/B20),(1/B22))*11.8</f>
        <v>153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0.3316</v>
      </c>
      <c r="C28" s="51">
        <v>0.1918</v>
      </c>
      <c r="D28" s="51">
        <v>0.3084</v>
      </c>
      <c r="E28" s="51">
        <v>0.2643</v>
      </c>
      <c r="F28" s="51">
        <v>0.3425</v>
      </c>
      <c r="G28" s="51">
        <v>0.4721</v>
      </c>
    </row>
    <row r="29" spans="1:7" ht="12.75">
      <c r="A29" s="47"/>
      <c r="B29" s="51">
        <v>0.334</v>
      </c>
      <c r="C29" s="51">
        <v>0.1904</v>
      </c>
      <c r="D29" s="51">
        <v>0.3087</v>
      </c>
      <c r="E29" s="51">
        <v>0.2644</v>
      </c>
      <c r="F29" s="51">
        <v>0.3433</v>
      </c>
      <c r="G29" s="51">
        <v>0.5186</v>
      </c>
    </row>
    <row r="30" spans="1:7" ht="12.75">
      <c r="A30" s="47"/>
      <c r="B30" s="51">
        <v>0.3314</v>
      </c>
      <c r="C30" s="51">
        <v>0.1908</v>
      </c>
      <c r="D30" s="51">
        <v>0.3081</v>
      </c>
      <c r="E30" s="51">
        <v>0.2644</v>
      </c>
      <c r="F30" s="51">
        <v>0.3422</v>
      </c>
      <c r="G30" s="51">
        <v>0.534</v>
      </c>
    </row>
    <row r="31" spans="1:7" ht="12.75">
      <c r="A31" s="47"/>
      <c r="B31" s="51">
        <v>0.3315</v>
      </c>
      <c r="C31" s="51">
        <v>0.191</v>
      </c>
      <c r="D31" s="51">
        <v>0.3087</v>
      </c>
      <c r="E31" s="51">
        <v>0.2648</v>
      </c>
      <c r="F31" s="51">
        <v>0.3422</v>
      </c>
      <c r="G31" s="51">
        <v>0.4401</v>
      </c>
    </row>
    <row r="32" spans="1:7" ht="12.75">
      <c r="A32" s="47"/>
      <c r="B32" s="51">
        <v>0.3321</v>
      </c>
      <c r="C32" s="51">
        <v>0.1911</v>
      </c>
      <c r="D32" s="51">
        <v>0.3084</v>
      </c>
      <c r="E32" s="51">
        <v>0.2653</v>
      </c>
      <c r="F32" s="51">
        <v>0.3408</v>
      </c>
      <c r="G32" s="51">
        <v>0.4872</v>
      </c>
    </row>
    <row r="33" spans="1:7" ht="12.75">
      <c r="A33" s="47"/>
      <c r="B33" s="51">
        <v>0.3315</v>
      </c>
      <c r="C33" s="51">
        <v>0.1908</v>
      </c>
      <c r="D33" s="51">
        <v>0.3079</v>
      </c>
      <c r="E33" s="51">
        <v>0.2653</v>
      </c>
      <c r="F33" s="51">
        <v>0.3401</v>
      </c>
      <c r="G33" s="51">
        <v>0.4559</v>
      </c>
    </row>
    <row r="34" spans="1:7" ht="12.75">
      <c r="A34" s="47"/>
      <c r="B34" s="51">
        <v>0.3313</v>
      </c>
      <c r="C34" s="51">
        <v>0.1911</v>
      </c>
      <c r="D34" s="51">
        <v>0.3084</v>
      </c>
      <c r="E34" s="51">
        <v>0.2643</v>
      </c>
      <c r="F34" s="51">
        <v>0.3403</v>
      </c>
      <c r="G34" s="51">
        <v>0.3937</v>
      </c>
    </row>
    <row r="35" spans="1:7" ht="12.75">
      <c r="A35" s="47"/>
      <c r="B35" s="51">
        <v>0.3312</v>
      </c>
      <c r="C35" s="51">
        <v>0.1912</v>
      </c>
      <c r="D35" s="51">
        <v>0.3102</v>
      </c>
      <c r="E35" s="51">
        <v>0.2653</v>
      </c>
      <c r="F35" s="51">
        <v>0.3387</v>
      </c>
      <c r="G35" s="51">
        <v>0.5456</v>
      </c>
    </row>
    <row r="36" spans="1:7" ht="12.75">
      <c r="A36" s="47"/>
      <c r="B36" s="51">
        <v>0.3312</v>
      </c>
      <c r="C36" s="51">
        <v>0.1911</v>
      </c>
      <c r="D36" s="51">
        <v>0.3083</v>
      </c>
      <c r="E36" s="51">
        <v>0.2645</v>
      </c>
      <c r="F36" s="51">
        <v>0.3416</v>
      </c>
      <c r="G36" s="51">
        <v>0.397</v>
      </c>
    </row>
    <row r="37" spans="1:7" ht="12.75">
      <c r="A37" s="47"/>
      <c r="B37" s="51">
        <v>0.3316</v>
      </c>
      <c r="C37" s="51">
        <v>0.1908</v>
      </c>
      <c r="D37" s="51">
        <v>0.309</v>
      </c>
      <c r="E37" s="51">
        <v>0.2653</v>
      </c>
      <c r="F37" s="51">
        <v>0.3544</v>
      </c>
      <c r="G37" s="51">
        <v>0.4625</v>
      </c>
    </row>
    <row r="38" spans="1:2" ht="15.75">
      <c r="A38" s="54" t="s">
        <v>16</v>
      </c>
      <c r="B38" s="36">
        <f>GEOMEAN(B28:G37)</f>
        <v>0.3066</v>
      </c>
    </row>
    <row r="40" ht="18">
      <c r="A40" s="37" t="s">
        <v>27</v>
      </c>
    </row>
    <row r="41" spans="1:2" ht="12.75">
      <c r="A41" s="47" t="s">
        <v>15</v>
      </c>
      <c r="B41" s="33">
        <v>2.91</v>
      </c>
    </row>
    <row r="42" spans="1:2" ht="12.75">
      <c r="A42" s="47" t="s">
        <v>14</v>
      </c>
      <c r="B42" s="33">
        <v>2.54</v>
      </c>
    </row>
    <row r="43" spans="1:2" ht="12.75">
      <c r="A43" s="47" t="s">
        <v>28</v>
      </c>
      <c r="B43" s="33">
        <v>2.36</v>
      </c>
    </row>
    <row r="44" spans="1:2" ht="12.75">
      <c r="A44" s="47" t="s">
        <v>29</v>
      </c>
      <c r="B44" s="33">
        <v>4.26</v>
      </c>
    </row>
    <row r="45" spans="1:2" ht="12.75">
      <c r="A45" s="47" t="s">
        <v>30</v>
      </c>
      <c r="B45" s="33">
        <v>2.47</v>
      </c>
    </row>
    <row r="46" spans="1:2" ht="12.75">
      <c r="A46" s="47" t="s">
        <v>31</v>
      </c>
      <c r="B46" s="33">
        <v>2.86</v>
      </c>
    </row>
    <row r="47" spans="1:2" ht="15.75">
      <c r="A47" s="54" t="s">
        <v>16</v>
      </c>
      <c r="B47" s="34">
        <f>GEOMEAN(B41,B43,B44)</f>
        <v>3.08</v>
      </c>
    </row>
    <row r="49" ht="18">
      <c r="A49" s="37" t="s">
        <v>32</v>
      </c>
    </row>
    <row r="50" spans="1:2" ht="12.75">
      <c r="A50" s="47" t="s">
        <v>11</v>
      </c>
      <c r="B50" s="33">
        <v>65.14</v>
      </c>
    </row>
    <row r="51" spans="1:2" ht="12.75">
      <c r="A51" s="47" t="s">
        <v>15</v>
      </c>
      <c r="B51" s="33">
        <v>141.96</v>
      </c>
    </row>
    <row r="52" spans="1:2" ht="12.75">
      <c r="A52" s="47" t="s">
        <v>14</v>
      </c>
      <c r="B52" s="33">
        <v>152.18</v>
      </c>
    </row>
    <row r="53" spans="1:2" ht="12.75">
      <c r="A53" s="47" t="s">
        <v>33</v>
      </c>
      <c r="B53" s="33">
        <v>359.28</v>
      </c>
    </row>
    <row r="54" spans="1:2" ht="15.75">
      <c r="A54" s="54" t="s">
        <v>16</v>
      </c>
      <c r="B54" s="34">
        <f>B50+B51</f>
        <v>207.1</v>
      </c>
    </row>
    <row r="56" spans="1:2" ht="18">
      <c r="A56" s="40" t="s">
        <v>26</v>
      </c>
      <c r="B56" s="50">
        <f>GEOMEAN(1/B38,B47,1/B54)*423.5</f>
        <v>154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0.750138888888889</v>
      </c>
      <c r="C60" s="53">
        <v>0.758356481481481</v>
      </c>
      <c r="D60" s="53">
        <f aca="true" t="shared" si="0" ref="D60:D67">C60-B60</f>
        <v>0.00821759259259203</v>
      </c>
    </row>
    <row r="61" spans="1:4" ht="12.75">
      <c r="A61" s="47" t="s">
        <v>36</v>
      </c>
      <c r="B61" s="53">
        <v>0.766574074074074</v>
      </c>
      <c r="C61" s="53">
        <v>0.768148148148148</v>
      </c>
      <c r="D61" s="53">
        <f t="shared" si="0"/>
        <v>0.00157407407407406</v>
      </c>
    </row>
    <row r="62" spans="1:4" ht="12.75">
      <c r="A62" s="47" t="s">
        <v>37</v>
      </c>
      <c r="B62" s="53">
        <v>0.770231481481482</v>
      </c>
      <c r="C62" s="53">
        <v>0.773217592592593</v>
      </c>
      <c r="D62" s="53">
        <f t="shared" si="0"/>
        <v>0.00298611111111102</v>
      </c>
    </row>
    <row r="63" spans="1:4" ht="12.75">
      <c r="A63" s="47" t="s">
        <v>38</v>
      </c>
      <c r="B63" s="53">
        <v>0.760833333333333</v>
      </c>
      <c r="C63" s="53">
        <v>0.762268518518519</v>
      </c>
      <c r="D63" s="53">
        <f t="shared" si="0"/>
        <v>0.00143518518518593</v>
      </c>
    </row>
    <row r="64" spans="1:4" ht="12.75">
      <c r="A64" s="47" t="s">
        <v>39</v>
      </c>
      <c r="B64" s="53">
        <v>0.76275462962963</v>
      </c>
      <c r="C64" s="53">
        <v>0.766574074074074</v>
      </c>
      <c r="D64" s="53">
        <f t="shared" si="0"/>
        <v>0.00381944444444393</v>
      </c>
    </row>
    <row r="65" spans="1:4" ht="12.75">
      <c r="A65" s="47" t="s">
        <v>40</v>
      </c>
      <c r="B65" s="53">
        <v>0.758356481481481</v>
      </c>
      <c r="C65" s="53">
        <v>0.760833333333333</v>
      </c>
      <c r="D65" s="53">
        <f t="shared" si="0"/>
        <v>0.00247685185185198</v>
      </c>
    </row>
    <row r="66" spans="1:4" ht="12.75">
      <c r="A66" s="47" t="s">
        <v>41</v>
      </c>
      <c r="B66" s="53">
        <v>0.762291666666667</v>
      </c>
      <c r="C66" s="53">
        <v>0.76275462962963</v>
      </c>
      <c r="D66" s="53">
        <f t="shared" si="0"/>
        <v>0.000462962962962998</v>
      </c>
    </row>
    <row r="67" spans="1:4" ht="12.75">
      <c r="A67" s="47" t="s">
        <v>42</v>
      </c>
      <c r="B67" s="53">
        <v>0.768148148148148</v>
      </c>
      <c r="C67" s="53">
        <v>0.770231481481482</v>
      </c>
      <c r="D67" s="53">
        <f t="shared" si="0"/>
        <v>0.00208333333333399</v>
      </c>
    </row>
    <row r="68" spans="1:2" ht="15.75">
      <c r="A68" s="54" t="s">
        <v>16</v>
      </c>
      <c r="B68" s="35">
        <f>GEOMEAN(D60:D67)</f>
        <v>0.00217770282624569</v>
      </c>
    </row>
    <row r="70" spans="1:2" ht="18">
      <c r="A70" s="40" t="s">
        <v>43</v>
      </c>
      <c r="B70" s="50">
        <f>1/B68*0.34245</f>
        <v>157</v>
      </c>
    </row>
    <row r="72" spans="1:2" ht="18">
      <c r="A72" s="49" t="s">
        <v>83</v>
      </c>
      <c r="B72" s="35">
        <v>0.00087962962962963</v>
      </c>
    </row>
    <row r="74" spans="1:2" ht="18">
      <c r="A74" s="40" t="s">
        <v>44</v>
      </c>
      <c r="B74" s="50">
        <f>1/B72*0.1447</f>
        <v>165</v>
      </c>
    </row>
    <row r="76" ht="18">
      <c r="A76" s="37" t="s">
        <v>56</v>
      </c>
    </row>
    <row r="77" spans="1:2" ht="12.75">
      <c r="A77" s="47" t="s">
        <v>45</v>
      </c>
      <c r="B77" s="44">
        <v>4222</v>
      </c>
    </row>
    <row r="78" spans="1:2" ht="12.75">
      <c r="A78" s="47" t="s">
        <v>46</v>
      </c>
      <c r="B78" s="44">
        <v>1389</v>
      </c>
    </row>
    <row r="79" spans="1:2" ht="12.75">
      <c r="A79" s="47" t="s">
        <v>47</v>
      </c>
      <c r="B79" s="44">
        <v>106</v>
      </c>
    </row>
    <row r="80" spans="1:2" ht="15.75">
      <c r="A80" s="48" t="s">
        <v>16</v>
      </c>
      <c r="B80" s="45">
        <f>GEOMEAN((B77*0.6),(B78*0.3),(B79*0.1))</f>
        <v>224</v>
      </c>
    </row>
    <row r="82" spans="1:2" ht="18">
      <c r="A82" s="56" t="s">
        <v>48</v>
      </c>
      <c r="B82" s="50">
        <f>B80*0.68</f>
        <v>152</v>
      </c>
    </row>
    <row r="84" ht="18">
      <c r="A84" s="37" t="s">
        <v>49</v>
      </c>
    </row>
    <row r="85" spans="1:2" ht="12.75">
      <c r="A85" s="47" t="s">
        <v>50</v>
      </c>
      <c r="B85" s="33">
        <v>66.04</v>
      </c>
    </row>
    <row r="86" spans="1:2" ht="12.75">
      <c r="A86" s="47" t="s">
        <v>51</v>
      </c>
      <c r="B86" s="33">
        <v>24.9</v>
      </c>
    </row>
    <row r="87" spans="1:2" ht="15.75">
      <c r="A87" s="48" t="s">
        <v>16</v>
      </c>
      <c r="B87" s="34">
        <v>17.24</v>
      </c>
    </row>
    <row r="89" spans="1:2" ht="18">
      <c r="A89" s="56" t="s">
        <v>52</v>
      </c>
      <c r="B89" s="50">
        <f>B87*9.38</f>
        <v>162</v>
      </c>
    </row>
    <row r="91" spans="1:2" ht="18">
      <c r="A91" s="49" t="s">
        <v>53</v>
      </c>
      <c r="B91" s="35">
        <v>0.000925925925925926</v>
      </c>
    </row>
    <row r="92" spans="1:2" ht="18">
      <c r="A92" s="49" t="s">
        <v>55</v>
      </c>
      <c r="B92" s="35">
        <v>0.00184027777777778</v>
      </c>
    </row>
    <row r="94" spans="1:2" ht="18">
      <c r="A94" s="56" t="s">
        <v>54</v>
      </c>
      <c r="B94" s="50">
        <f>GEOMEAN(1/B91,1/B92)*0.1862</f>
        <v>143</v>
      </c>
    </row>
    <row r="96" spans="1:2" ht="18">
      <c r="A96" s="49" t="s">
        <v>57</v>
      </c>
      <c r="B96" s="35">
        <v>0.00457175925925926</v>
      </c>
    </row>
    <row r="98" spans="1:2" ht="18">
      <c r="A98" s="56" t="s">
        <v>58</v>
      </c>
      <c r="B98" s="50">
        <f>1/B96*0.7465</f>
        <v>163</v>
      </c>
    </row>
    <row r="100" spans="1:2" ht="18">
      <c r="A100" s="49" t="s">
        <v>60</v>
      </c>
      <c r="B100" s="35">
        <v>0.00216435185185185</v>
      </c>
    </row>
    <row r="101" spans="1:2" ht="18">
      <c r="A101" s="49" t="s">
        <v>61</v>
      </c>
      <c r="B101" s="35">
        <v>0.00423611111111111</v>
      </c>
    </row>
    <row r="102" spans="1:2" ht="18">
      <c r="A102" s="49" t="s">
        <v>62</v>
      </c>
      <c r="B102" s="35">
        <v>0.000775462962962963</v>
      </c>
    </row>
    <row r="103" spans="1:2" ht="18">
      <c r="A103" s="49" t="s">
        <v>63</v>
      </c>
      <c r="B103" s="35">
        <v>0.00131944444444444</v>
      </c>
    </row>
    <row r="104" spans="1:2" ht="18">
      <c r="A104" s="49" t="s">
        <v>64</v>
      </c>
      <c r="B104" s="35">
        <v>0.000891203703703704</v>
      </c>
    </row>
    <row r="106" spans="1:2" ht="18">
      <c r="A106" s="56" t="s">
        <v>86</v>
      </c>
      <c r="B106" s="50">
        <f>GEOMEAN(1/B100,1/B101,1/B102,1/B103,1/B104)*0.2501</f>
        <v>164</v>
      </c>
    </row>
    <row r="108" spans="1:2" ht="18">
      <c r="A108" s="49" t="s">
        <v>59</v>
      </c>
      <c r="B108" s="35">
        <v>0.00667824074074074</v>
      </c>
    </row>
    <row r="109" spans="1:2" ht="18">
      <c r="A109" s="49" t="s">
        <v>65</v>
      </c>
      <c r="B109" s="35">
        <v>0.00232638888888889</v>
      </c>
    </row>
    <row r="110" spans="1:2" ht="18">
      <c r="A110" s="49" t="s">
        <v>66</v>
      </c>
      <c r="B110" s="35">
        <v>0.0371527777777778</v>
      </c>
    </row>
    <row r="111" spans="1:2" ht="18">
      <c r="A111" s="49" t="s">
        <v>67</v>
      </c>
      <c r="B111" s="35">
        <v>0.00105324074074074</v>
      </c>
    </row>
    <row r="112" spans="1:2" ht="18">
      <c r="A112" s="49" t="s">
        <v>68</v>
      </c>
      <c r="B112" s="35">
        <v>0.0113888888888889</v>
      </c>
    </row>
    <row r="114" spans="1:2" ht="18">
      <c r="A114" s="56" t="s">
        <v>87</v>
      </c>
      <c r="B114" s="50">
        <f>GEOMEAN(1/B108,1/B109,1/B110,1/B111,1/B112)*0.929</f>
        <v>158</v>
      </c>
    </row>
    <row r="116" ht="18">
      <c r="A116" s="37" t="s">
        <v>69</v>
      </c>
    </row>
    <row r="117" spans="1:2" ht="12.75">
      <c r="A117" s="47" t="s">
        <v>73</v>
      </c>
      <c r="B117" s="46">
        <v>278</v>
      </c>
    </row>
    <row r="118" spans="1:2" ht="12.75">
      <c r="A118" s="47" t="s">
        <v>74</v>
      </c>
      <c r="B118" s="46">
        <v>177</v>
      </c>
    </row>
    <row r="119" spans="1:2" ht="12.75">
      <c r="A119" s="47" t="s">
        <v>75</v>
      </c>
      <c r="B119" s="46">
        <v>124</v>
      </c>
    </row>
    <row r="120" spans="1:2" ht="15.75">
      <c r="A120" s="48" t="s">
        <v>16</v>
      </c>
      <c r="B120" s="45">
        <f>(B117*0.2)+(B118*0.6)+(B119*0.2)</f>
        <v>187</v>
      </c>
    </row>
    <row r="122" ht="18">
      <c r="A122" s="37" t="s">
        <v>70</v>
      </c>
    </row>
    <row r="123" spans="1:2" ht="12.75">
      <c r="A123" s="47" t="s">
        <v>73</v>
      </c>
      <c r="B123" s="46">
        <v>195</v>
      </c>
    </row>
    <row r="124" spans="1:2" ht="12.75">
      <c r="A124" s="47" t="s">
        <v>74</v>
      </c>
      <c r="B124" s="46">
        <v>193</v>
      </c>
    </row>
    <row r="125" spans="1:2" ht="12.75">
      <c r="A125" s="47" t="s">
        <v>75</v>
      </c>
      <c r="B125" s="46">
        <v>191</v>
      </c>
    </row>
    <row r="126" spans="1:2" ht="15.75">
      <c r="A126" s="48" t="s">
        <v>16</v>
      </c>
      <c r="B126" s="45">
        <f>(B123*0.2)+(B124*0.6)+(B125*0.2)</f>
        <v>193</v>
      </c>
    </row>
    <row r="128" ht="18">
      <c r="A128" s="37" t="s">
        <v>71</v>
      </c>
    </row>
    <row r="129" spans="1:2" ht="12.75">
      <c r="A129" s="47" t="s">
        <v>73</v>
      </c>
      <c r="B129" s="46">
        <v>137</v>
      </c>
    </row>
    <row r="130" spans="1:2" ht="12.75">
      <c r="A130" s="47" t="s">
        <v>74</v>
      </c>
      <c r="B130" s="46">
        <v>118</v>
      </c>
    </row>
    <row r="131" spans="1:2" ht="12.75">
      <c r="A131" s="47" t="s">
        <v>75</v>
      </c>
      <c r="B131" s="46">
        <v>116</v>
      </c>
    </row>
    <row r="132" spans="1:2" ht="15.75">
      <c r="A132" s="48" t="s">
        <v>16</v>
      </c>
      <c r="B132" s="45">
        <f>(B129*0.2)+(B130*0.6)+(B131*0.2)</f>
        <v>121</v>
      </c>
    </row>
    <row r="134" ht="18">
      <c r="A134" s="37" t="s">
        <v>85</v>
      </c>
    </row>
    <row r="135" spans="1:2" ht="12.75">
      <c r="A135" s="47" t="s">
        <v>73</v>
      </c>
      <c r="B135" s="46">
        <v>300</v>
      </c>
    </row>
    <row r="136" spans="1:2" ht="12.75">
      <c r="A136" s="47" t="s">
        <v>74</v>
      </c>
      <c r="B136" s="46">
        <v>257</v>
      </c>
    </row>
    <row r="137" spans="1:2" ht="12.75">
      <c r="A137" s="47" t="s">
        <v>75</v>
      </c>
      <c r="B137" s="46">
        <v>177</v>
      </c>
    </row>
    <row r="138" spans="1:2" ht="15.75">
      <c r="A138" s="48" t="s">
        <v>16</v>
      </c>
      <c r="B138" s="45">
        <f>(B135*0.2)+(B136*0.6)+(B137*0.2)</f>
        <v>250</v>
      </c>
    </row>
    <row r="140" ht="18">
      <c r="A140" s="37" t="s">
        <v>84</v>
      </c>
    </row>
    <row r="141" spans="1:2" ht="12.75">
      <c r="A141" s="47" t="s">
        <v>73</v>
      </c>
      <c r="B141" s="46">
        <v>174</v>
      </c>
    </row>
    <row r="142" spans="1:2" ht="12.75">
      <c r="A142" s="47" t="s">
        <v>74</v>
      </c>
      <c r="B142" s="46">
        <v>93</v>
      </c>
    </row>
    <row r="143" spans="1:2" ht="12.75">
      <c r="A143" s="47" t="s">
        <v>75</v>
      </c>
      <c r="B143" s="46">
        <v>72</v>
      </c>
    </row>
    <row r="144" spans="1:2" ht="15.75">
      <c r="A144" s="48" t="s">
        <v>16</v>
      </c>
      <c r="B144" s="45">
        <f>(B141*0.2)+(B142*0.6)+(B143*0.2)</f>
        <v>105</v>
      </c>
    </row>
    <row r="146" ht="18">
      <c r="A146" s="37" t="s">
        <v>72</v>
      </c>
    </row>
    <row r="147" spans="1:2" ht="12.75">
      <c r="A147" s="47" t="s">
        <v>73</v>
      </c>
      <c r="B147" s="46">
        <v>17651</v>
      </c>
    </row>
    <row r="148" spans="1:2" ht="12.75">
      <c r="A148" s="47" t="s">
        <v>74</v>
      </c>
      <c r="B148" s="46">
        <v>17227</v>
      </c>
    </row>
    <row r="149" spans="1:2" ht="12.75">
      <c r="A149" s="47" t="s">
        <v>75</v>
      </c>
      <c r="B149" s="46">
        <v>17021</v>
      </c>
    </row>
    <row r="150" spans="1:2" ht="15.75">
      <c r="A150" s="48" t="s">
        <v>16</v>
      </c>
      <c r="B150" s="45">
        <f>(B147*0.2)+(B148*0.6)+(B149*0.2)</f>
        <v>17271</v>
      </c>
    </row>
    <row r="152" spans="1:2" ht="18">
      <c r="A152" s="42" t="s">
        <v>76</v>
      </c>
      <c r="B152" s="50">
        <f>GEOMEAN(B120,B126,B132,B138,B144,B150)*0.4067</f>
        <v>144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157</v>
      </c>
    </row>
    <row r="155" spans="1:2" ht="20.25">
      <c r="A155" s="43" t="s">
        <v>78</v>
      </c>
      <c r="B155" s="58">
        <f>AVERAGE(B94,B98,B106,B114,B152)</f>
        <v>154</v>
      </c>
    </row>
    <row r="156" spans="1:2" ht="20.25">
      <c r="A156" s="43" t="s">
        <v>79</v>
      </c>
      <c r="B156" s="58">
        <f>AVERAGE(B154,B155)</f>
        <v>156</v>
      </c>
    </row>
    <row r="158" ht="18">
      <c r="A158" s="37" t="s">
        <v>94</v>
      </c>
    </row>
    <row r="159" spans="1:2" ht="12.75">
      <c r="A159" s="47" t="s">
        <v>93</v>
      </c>
      <c r="B159" s="33">
        <v>39.6</v>
      </c>
    </row>
    <row r="160" spans="1:2" ht="12.75">
      <c r="A160" s="47" t="s">
        <v>91</v>
      </c>
      <c r="B160" s="33">
        <v>12.28</v>
      </c>
    </row>
    <row r="161" spans="1:2" ht="12.75">
      <c r="A161" s="47" t="s">
        <v>92</v>
      </c>
      <c r="B161" s="33">
        <f>B159*0.001/0.025</f>
        <v>1.58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124.7</v>
      </c>
    </row>
    <row r="166" spans="1:2" ht="12.75">
      <c r="A166" s="47" t="s">
        <v>91</v>
      </c>
      <c r="B166" s="33">
        <v>12.14</v>
      </c>
    </row>
    <row r="167" spans="1:2" ht="12.75">
      <c r="A167" s="47" t="s">
        <v>92</v>
      </c>
      <c r="B167" s="33">
        <f>B165*0.001/0.025</f>
        <v>4.99</v>
      </c>
    </row>
    <row r="168" spans="1:2" ht="15.75">
      <c r="A168" s="48" t="s">
        <v>16</v>
      </c>
      <c r="B168" s="45">
        <f>B166*B167</f>
        <v>61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1.61</v>
      </c>
    </row>
    <row r="6" spans="1:2" ht="12.75">
      <c r="A6" s="1" t="s">
        <v>5</v>
      </c>
      <c r="B6" s="2">
        <v>2.59</v>
      </c>
    </row>
    <row r="7" spans="1:2" ht="12.75">
      <c r="A7" s="1" t="s">
        <v>6</v>
      </c>
      <c r="B7" s="2">
        <v>2.33</v>
      </c>
    </row>
    <row r="8" spans="1:2" ht="12.75">
      <c r="A8" s="1" t="s">
        <v>7</v>
      </c>
      <c r="B8" s="2">
        <v>2.28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5.04</v>
      </c>
    </row>
    <row r="11" spans="1:2" ht="15.75">
      <c r="A11" s="3" t="s">
        <v>10</v>
      </c>
      <c r="B11" s="4">
        <v>5.04</v>
      </c>
    </row>
    <row r="12" spans="1:2" ht="15.75">
      <c r="A12" s="3" t="s">
        <v>11</v>
      </c>
      <c r="B12" s="4">
        <v>2.52</v>
      </c>
    </row>
    <row r="13" spans="1:2" ht="15.75">
      <c r="A13" s="3" t="s">
        <v>4</v>
      </c>
      <c r="B13" s="4">
        <v>1.61</v>
      </c>
    </row>
    <row r="15" ht="18">
      <c r="A15" s="12" t="s">
        <v>12</v>
      </c>
    </row>
    <row r="16" spans="1:2" ht="12.75">
      <c r="A16" s="1" t="s">
        <v>13</v>
      </c>
      <c r="B16" s="2">
        <v>2.45</v>
      </c>
    </row>
    <row r="17" spans="1:2" ht="12.75">
      <c r="A17" s="1" t="s">
        <v>14</v>
      </c>
      <c r="B17" s="2">
        <v>2.6</v>
      </c>
    </row>
    <row r="18" spans="1:2" ht="12.75">
      <c r="A18" s="1" t="s">
        <v>15</v>
      </c>
      <c r="B18" s="2">
        <v>5.05</v>
      </c>
    </row>
    <row r="19" spans="1:2" ht="15.75">
      <c r="A19" s="3" t="s">
        <v>16</v>
      </c>
      <c r="B19" s="4">
        <v>2.85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119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0.4486</v>
      </c>
      <c r="C28" s="8">
        <v>0.2185</v>
      </c>
      <c r="D28" s="8">
        <v>0.4429</v>
      </c>
      <c r="E28" s="8">
        <v>0.3534</v>
      </c>
      <c r="F28" s="8">
        <v>0.4606</v>
      </c>
      <c r="G28" s="8">
        <v>0.6301</v>
      </c>
    </row>
    <row r="29" spans="2:7" ht="12.75">
      <c r="B29" s="8">
        <v>0.4485</v>
      </c>
      <c r="C29" s="8">
        <v>0.2186</v>
      </c>
      <c r="D29" s="8">
        <v>0.4231</v>
      </c>
      <c r="E29" s="8">
        <v>0.3529</v>
      </c>
      <c r="F29" s="8">
        <v>0.4815</v>
      </c>
      <c r="G29" s="8">
        <v>0.2782</v>
      </c>
    </row>
    <row r="30" spans="2:7" ht="12.75">
      <c r="B30" s="8">
        <v>0.4488</v>
      </c>
      <c r="C30" s="8">
        <v>0.2198</v>
      </c>
      <c r="D30" s="8">
        <v>0.4241</v>
      </c>
      <c r="E30" s="8">
        <v>0.3543</v>
      </c>
      <c r="F30" s="8">
        <v>0.4856</v>
      </c>
      <c r="G30" s="8">
        <v>0.6223</v>
      </c>
    </row>
    <row r="31" spans="2:7" ht="12.75">
      <c r="B31" s="8">
        <v>0.4487</v>
      </c>
      <c r="C31" s="8">
        <v>0.2189</v>
      </c>
      <c r="D31" s="8">
        <v>0.4225</v>
      </c>
      <c r="E31" s="8">
        <v>0.353</v>
      </c>
      <c r="F31" s="8">
        <v>0.459</v>
      </c>
      <c r="G31" s="8">
        <v>0.6117</v>
      </c>
    </row>
    <row r="32" spans="2:7" ht="12.75">
      <c r="B32" s="8">
        <v>0.4488</v>
      </c>
      <c r="C32" s="8">
        <v>0.2181</v>
      </c>
      <c r="D32" s="8">
        <v>0.4227</v>
      </c>
      <c r="E32" s="8">
        <v>0.353</v>
      </c>
      <c r="F32" s="8">
        <v>0.4578</v>
      </c>
      <c r="G32" s="8">
        <v>0.6065</v>
      </c>
    </row>
    <row r="33" spans="2:7" ht="12.75">
      <c r="B33" s="8">
        <v>0.4489</v>
      </c>
      <c r="C33" s="8">
        <v>0.2183</v>
      </c>
      <c r="D33" s="8">
        <v>0.4234</v>
      </c>
      <c r="E33" s="8">
        <v>0.3538</v>
      </c>
      <c r="F33" s="8">
        <v>0.4573</v>
      </c>
      <c r="G33" s="8">
        <v>0.5863</v>
      </c>
    </row>
    <row r="34" spans="2:7" ht="12.75">
      <c r="B34" s="8">
        <v>0.4485</v>
      </c>
      <c r="C34" s="8">
        <v>0.2185</v>
      </c>
      <c r="D34" s="8">
        <v>0.4234</v>
      </c>
      <c r="E34" s="8">
        <v>0.3535</v>
      </c>
      <c r="F34" s="8">
        <v>0.4595</v>
      </c>
      <c r="G34" s="8">
        <v>0.6083</v>
      </c>
    </row>
    <row r="35" spans="2:7" ht="12.75">
      <c r="B35" s="8">
        <v>0.4486</v>
      </c>
      <c r="C35" s="8">
        <v>0.2188</v>
      </c>
      <c r="D35" s="8">
        <v>0.4232</v>
      </c>
      <c r="E35" s="8">
        <v>0.3541</v>
      </c>
      <c r="F35" s="8">
        <v>0.4577</v>
      </c>
      <c r="G35" s="8">
        <v>0.6863</v>
      </c>
    </row>
    <row r="36" spans="2:7" ht="12.75">
      <c r="B36" s="8">
        <v>0.45</v>
      </c>
      <c r="C36" s="8">
        <v>0.2186</v>
      </c>
      <c r="D36" s="8">
        <v>0.4225</v>
      </c>
      <c r="E36" s="8">
        <v>0.3531</v>
      </c>
      <c r="F36" s="8">
        <v>0.461</v>
      </c>
      <c r="G36" s="8">
        <v>0.6242</v>
      </c>
    </row>
    <row r="37" spans="2:7" ht="12.75">
      <c r="B37" s="8">
        <v>0.4485</v>
      </c>
      <c r="C37" s="8">
        <v>0.2185</v>
      </c>
      <c r="D37" s="8">
        <v>0.4232</v>
      </c>
      <c r="E37" s="8">
        <v>0.3534</v>
      </c>
      <c r="F37" s="8">
        <v>0.4575</v>
      </c>
      <c r="G37" s="8">
        <v>0.5927</v>
      </c>
    </row>
    <row r="38" spans="1:2" ht="15.75">
      <c r="A38" s="3" t="s">
        <v>16</v>
      </c>
      <c r="B38" s="7">
        <f>GEOMEAN(B28:G37)</f>
        <v>0.3968</v>
      </c>
    </row>
    <row r="40" ht="18">
      <c r="A40" s="12" t="s">
        <v>27</v>
      </c>
    </row>
    <row r="41" spans="1:2" ht="12.75">
      <c r="A41" s="1" t="s">
        <v>15</v>
      </c>
      <c r="B41" s="2">
        <v>2.09</v>
      </c>
    </row>
    <row r="42" spans="1:2" ht="12.75">
      <c r="A42" s="1" t="s">
        <v>14</v>
      </c>
      <c r="B42" s="2">
        <v>1.9</v>
      </c>
    </row>
    <row r="43" spans="1:2" ht="12.75">
      <c r="A43" s="1" t="s">
        <v>28</v>
      </c>
      <c r="B43" s="2">
        <v>1.91</v>
      </c>
    </row>
    <row r="44" spans="1:2" ht="12.75">
      <c r="A44" s="1" t="s">
        <v>29</v>
      </c>
      <c r="B44" s="2">
        <v>3.31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2.15</v>
      </c>
    </row>
    <row r="47" spans="1:2" ht="15.75">
      <c r="A47" s="3" t="s">
        <v>16</v>
      </c>
      <c r="B47" s="4">
        <f>GEOMEAN(B41,B43,B44)</f>
        <v>2.36</v>
      </c>
    </row>
    <row r="49" ht="18">
      <c r="A49" s="12" t="s">
        <v>32</v>
      </c>
    </row>
    <row r="50" spans="1:2" ht="12.75">
      <c r="A50" s="1" t="s">
        <v>11</v>
      </c>
      <c r="B50" s="2">
        <v>77.75</v>
      </c>
    </row>
    <row r="51" spans="1:2" ht="12.75">
      <c r="A51" s="1" t="s">
        <v>15</v>
      </c>
      <c r="B51" s="2">
        <v>183.12</v>
      </c>
    </row>
    <row r="52" spans="1:2" ht="12.75">
      <c r="A52" s="1" t="s">
        <v>14</v>
      </c>
      <c r="B52" s="2">
        <v>183.7</v>
      </c>
    </row>
    <row r="53" spans="1:2" ht="12.75">
      <c r="A53" s="1" t="s">
        <v>33</v>
      </c>
      <c r="B53" s="2">
        <v>444.57</v>
      </c>
    </row>
    <row r="54" spans="1:2" ht="15.75">
      <c r="A54" s="3" t="s">
        <v>16</v>
      </c>
      <c r="B54" s="4">
        <f>B50+B51</f>
        <v>260.87</v>
      </c>
    </row>
    <row r="56" spans="1:2" ht="18">
      <c r="A56" s="13" t="s">
        <v>26</v>
      </c>
      <c r="B56" s="14">
        <f>GEOMEAN(1/B38,B47,1/B54)*423.5</f>
        <v>120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0.645625</v>
      </c>
      <c r="C60" s="16">
        <v>0.656550925925926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0.667268518518518</v>
      </c>
      <c r="C61" s="16">
        <v>0.669421296296296</v>
      </c>
      <c r="D61" s="16">
        <f t="shared" si="0"/>
        <v>0.002152777777778</v>
      </c>
    </row>
    <row r="62" spans="1:4" ht="12.75">
      <c r="A62" s="1" t="s">
        <v>37</v>
      </c>
      <c r="B62" s="16">
        <v>0.672083333333333</v>
      </c>
      <c r="C62" s="16">
        <v>0.676111111111111</v>
      </c>
      <c r="D62" s="16">
        <f t="shared" si="0"/>
        <v>0.00402777777777796</v>
      </c>
    </row>
    <row r="63" spans="1:4" ht="12.75">
      <c r="A63" s="1" t="s">
        <v>38</v>
      </c>
      <c r="B63" s="16">
        <v>0.659699074074074</v>
      </c>
      <c r="C63" s="16">
        <v>0.66162037037037</v>
      </c>
      <c r="D63" s="16">
        <f t="shared" si="0"/>
        <v>0.001921296296296</v>
      </c>
    </row>
    <row r="64" spans="1:4" ht="12.75">
      <c r="A64" s="1" t="s">
        <v>39</v>
      </c>
      <c r="B64" s="16">
        <v>0.66224537037037</v>
      </c>
      <c r="C64" s="16">
        <v>0.66724537037037</v>
      </c>
      <c r="D64" s="16">
        <f t="shared" si="0"/>
        <v>0.005</v>
      </c>
    </row>
    <row r="65" spans="1:4" ht="12.75">
      <c r="A65" s="1" t="s">
        <v>40</v>
      </c>
      <c r="B65" s="16">
        <v>0.656550925925926</v>
      </c>
      <c r="C65" s="16">
        <v>0.659699074074074</v>
      </c>
      <c r="D65" s="16">
        <f t="shared" si="0"/>
        <v>0.00314814814814801</v>
      </c>
    </row>
    <row r="66" spans="1:4" ht="12.75">
      <c r="A66" s="1" t="s">
        <v>41</v>
      </c>
      <c r="B66" s="16">
        <v>0.66162037037037</v>
      </c>
      <c r="C66" s="16">
        <v>0.66224537037037</v>
      </c>
      <c r="D66" s="16">
        <f t="shared" si="0"/>
        <v>0.000624999999999987</v>
      </c>
    </row>
    <row r="67" spans="1:4" ht="12.75">
      <c r="A67" s="1" t="s">
        <v>42</v>
      </c>
      <c r="B67" s="16">
        <v>0.669421296296296</v>
      </c>
      <c r="C67" s="16">
        <v>0.672083333333333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0.00288256807329273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3178</v>
      </c>
    </row>
    <row r="78" spans="1:2" ht="12.75">
      <c r="A78" s="1" t="s">
        <v>46</v>
      </c>
      <c r="B78" s="10">
        <v>1065</v>
      </c>
    </row>
    <row r="79" spans="1:2" ht="12.75">
      <c r="A79" s="1" t="s">
        <v>47</v>
      </c>
      <c r="B79" s="10">
        <v>81</v>
      </c>
    </row>
    <row r="80" spans="1:2" ht="15.75">
      <c r="A80" s="3" t="s">
        <v>16</v>
      </c>
      <c r="B80" s="11">
        <f>GEOMEAN((B77*0.6),(B78*0.3),(B79*0.1))</f>
        <v>170</v>
      </c>
    </row>
    <row r="82" spans="1:2" ht="18">
      <c r="A82" s="13" t="s">
        <v>48</v>
      </c>
      <c r="B82" s="14">
        <f>B80*0.68</f>
        <v>116</v>
      </c>
    </row>
    <row r="84" ht="18">
      <c r="A84" s="12" t="s">
        <v>49</v>
      </c>
    </row>
    <row r="85" spans="1:2" ht="12.75">
      <c r="A85" s="1" t="s">
        <v>50</v>
      </c>
      <c r="B85" s="2">
        <v>48.05</v>
      </c>
    </row>
    <row r="86" spans="1:2" ht="12.75">
      <c r="A86" s="1" t="s">
        <v>51</v>
      </c>
      <c r="B86" s="2">
        <v>18.54</v>
      </c>
    </row>
    <row r="87" spans="1:2" ht="15.75">
      <c r="A87" s="3" t="s">
        <v>16</v>
      </c>
      <c r="B87" s="4">
        <v>12.77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0.00108796296296296</v>
      </c>
    </row>
    <row r="92" spans="1:2" ht="18">
      <c r="A92" s="12" t="s">
        <v>55</v>
      </c>
      <c r="B92" s="5">
        <v>0.00211805555555556</v>
      </c>
    </row>
    <row r="94" spans="1:2" ht="18">
      <c r="A94" s="13" t="s">
        <v>54</v>
      </c>
      <c r="B94" s="14">
        <f>GEOMEAN(1/B91,1/B92)*0.1862</f>
        <v>123</v>
      </c>
    </row>
    <row r="96" spans="1:2" ht="18">
      <c r="A96" s="12" t="s">
        <v>57</v>
      </c>
      <c r="B96" s="5">
        <v>0.00623842592592593</v>
      </c>
    </row>
    <row r="98" spans="1:2" ht="18">
      <c r="A98" s="13" t="s">
        <v>58</v>
      </c>
      <c r="B98" s="14">
        <f>1/B96*0.7465</f>
        <v>120</v>
      </c>
    </row>
    <row r="100" spans="1:2" ht="18">
      <c r="A100" s="12" t="s">
        <v>60</v>
      </c>
      <c r="B100" s="5">
        <v>0.00310185185185185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0.00887731481481482</v>
      </c>
    </row>
    <row r="109" spans="1:2" ht="18">
      <c r="A109" s="12" t="s">
        <v>65</v>
      </c>
      <c r="B109" s="5">
        <v>0.00295138888888889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0.0153240740740741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208</v>
      </c>
    </row>
    <row r="118" spans="1:2" ht="12.75">
      <c r="A118" s="1" t="s">
        <v>74</v>
      </c>
      <c r="B118" s="1">
        <v>152</v>
      </c>
    </row>
    <row r="119" spans="1:2" ht="12.75">
      <c r="A119" s="1" t="s">
        <v>75</v>
      </c>
      <c r="B119" s="1">
        <v>116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113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97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89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91</v>
      </c>
    </row>
    <row r="146" ht="18">
      <c r="A146" s="12" t="s">
        <v>72</v>
      </c>
    </row>
    <row r="147" spans="1:2" ht="12.75">
      <c r="A147" s="1" t="s">
        <v>73</v>
      </c>
      <c r="B147" s="1">
        <v>17136</v>
      </c>
    </row>
    <row r="148" spans="1:2" ht="12.75">
      <c r="A148" s="1" t="s">
        <v>74</v>
      </c>
      <c r="B148" s="1">
        <v>16700</v>
      </c>
    </row>
    <row r="149" spans="1:2" ht="12.75">
      <c r="A149" s="1" t="s">
        <v>75</v>
      </c>
      <c r="B149" s="1">
        <v>16525</v>
      </c>
    </row>
    <row r="150" spans="1:2" ht="15.75">
      <c r="A150" s="3" t="s">
        <v>16</v>
      </c>
      <c r="B150" s="11">
        <f>(B147*0.2)+(B148*0.6)+(B149*0.2)</f>
        <v>16752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120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1.57</v>
      </c>
    </row>
    <row r="3" spans="1:2" ht="12.75">
      <c r="A3" s="1" t="s">
        <v>2</v>
      </c>
      <c r="B3" s="2">
        <v>3.26</v>
      </c>
    </row>
    <row r="4" spans="1:2" ht="12.75">
      <c r="A4" s="1" t="s">
        <v>3</v>
      </c>
      <c r="B4" s="2">
        <v>2.87</v>
      </c>
    </row>
    <row r="5" spans="1:2" ht="12.75">
      <c r="A5" s="1" t="s">
        <v>4</v>
      </c>
      <c r="B5" s="2">
        <v>1.62</v>
      </c>
    </row>
    <row r="6" spans="1:2" ht="12.75">
      <c r="A6" s="1" t="s">
        <v>5</v>
      </c>
      <c r="B6" s="2">
        <v>2.92</v>
      </c>
    </row>
    <row r="7" spans="1:2" ht="12.75">
      <c r="A7" s="1" t="s">
        <v>6</v>
      </c>
      <c r="B7" s="2">
        <v>2.5</v>
      </c>
    </row>
    <row r="8" spans="1:2" ht="12.75">
      <c r="A8" s="1" t="s">
        <v>7</v>
      </c>
      <c r="B8" s="2">
        <v>2.31</v>
      </c>
    </row>
    <row r="9" spans="1:2" ht="12.75">
      <c r="A9" s="1" t="s">
        <v>8</v>
      </c>
      <c r="B9" s="2">
        <v>2.56</v>
      </c>
    </row>
    <row r="10" spans="1:2" ht="12.75">
      <c r="A10" s="1" t="s">
        <v>9</v>
      </c>
      <c r="B10" s="2">
        <v>5.38</v>
      </c>
    </row>
    <row r="11" spans="1:2" ht="15.75">
      <c r="A11" s="3" t="s">
        <v>10</v>
      </c>
      <c r="B11" s="4">
        <v>5.38</v>
      </c>
    </row>
    <row r="12" spans="1:2" ht="15.75">
      <c r="A12" s="3" t="s">
        <v>11</v>
      </c>
      <c r="B12" s="4">
        <v>2.71</v>
      </c>
    </row>
    <row r="13" spans="1:2" ht="15.75">
      <c r="A13" s="3" t="s">
        <v>4</v>
      </c>
      <c r="B13" s="4">
        <v>1.62</v>
      </c>
    </row>
    <row r="15" ht="18">
      <c r="A15" s="12" t="s">
        <v>12</v>
      </c>
    </row>
    <row r="16" spans="1:2" ht="12.75">
      <c r="A16" s="1" t="s">
        <v>13</v>
      </c>
      <c r="B16" s="2">
        <v>2.61</v>
      </c>
    </row>
    <row r="17" spans="1:2" ht="12.75">
      <c r="A17" s="1" t="s">
        <v>14</v>
      </c>
      <c r="B17" s="2">
        <v>2.52</v>
      </c>
    </row>
    <row r="18" spans="1:2" ht="12.75">
      <c r="A18" s="1" t="s">
        <v>15</v>
      </c>
      <c r="B18" s="2">
        <v>5.77</v>
      </c>
    </row>
    <row r="19" spans="1:2" ht="15.75">
      <c r="A19" s="3" t="s">
        <v>16</v>
      </c>
      <c r="B19" s="4">
        <v>3.05</v>
      </c>
    </row>
    <row r="20" spans="1:2" ht="15.75">
      <c r="A20" s="3" t="s">
        <v>9</v>
      </c>
      <c r="B20" s="5">
        <v>0.00155092592592593</v>
      </c>
    </row>
    <row r="22" spans="1:2" ht="18">
      <c r="A22" s="12" t="s">
        <v>17</v>
      </c>
      <c r="B22" s="5">
        <v>0.0109837962962963</v>
      </c>
    </row>
    <row r="24" spans="1:2" ht="18">
      <c r="A24" s="13" t="s">
        <v>18</v>
      </c>
      <c r="B24" s="14">
        <f>GEOMEAN(B11,B12,B13,B16,B18,(1/B20),(1/B22))*11.8</f>
        <v>131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0.1388</v>
      </c>
      <c r="C28" s="8">
        <v>0.4019</v>
      </c>
      <c r="D28" s="8">
        <v>0.421</v>
      </c>
      <c r="E28" s="8">
        <v>0.3437</v>
      </c>
      <c r="F28" s="8">
        <v>0.4063</v>
      </c>
      <c r="G28" s="8">
        <v>0.2497</v>
      </c>
    </row>
    <row r="29" spans="2:7" ht="12.75">
      <c r="B29" s="8">
        <v>0.1385</v>
      </c>
      <c r="C29" s="8">
        <v>0.5024</v>
      </c>
      <c r="D29" s="8">
        <v>0.3644</v>
      </c>
      <c r="E29" s="8">
        <v>0.299</v>
      </c>
      <c r="F29" s="8">
        <v>0.5097</v>
      </c>
      <c r="G29" s="8">
        <v>0.3904</v>
      </c>
    </row>
    <row r="30" spans="2:7" ht="12.75">
      <c r="B30" s="8">
        <v>0.1383</v>
      </c>
      <c r="C30" s="8">
        <v>0.4568</v>
      </c>
      <c r="D30" s="8">
        <v>0.4117</v>
      </c>
      <c r="E30" s="8">
        <v>0.3425</v>
      </c>
      <c r="F30" s="8">
        <v>0.3605</v>
      </c>
      <c r="G30" s="8">
        <v>0.2641</v>
      </c>
    </row>
    <row r="31" spans="2:7" ht="12.75">
      <c r="B31" s="8">
        <v>0.1589</v>
      </c>
      <c r="C31" s="8">
        <v>0.413</v>
      </c>
      <c r="D31" s="8">
        <v>0.4114</v>
      </c>
      <c r="E31" s="8">
        <v>0.3413</v>
      </c>
      <c r="F31" s="8">
        <v>0.4491</v>
      </c>
      <c r="G31" s="8">
        <v>0.2464</v>
      </c>
    </row>
    <row r="32" spans="2:7" ht="12.75">
      <c r="B32" s="8">
        <v>0.1385</v>
      </c>
      <c r="C32" s="8">
        <v>0.4462</v>
      </c>
      <c r="D32" s="8">
        <v>0.3678</v>
      </c>
      <c r="E32" s="8">
        <v>0.3432</v>
      </c>
      <c r="F32" s="8">
        <v>0.449</v>
      </c>
      <c r="G32" s="8">
        <v>0.2374</v>
      </c>
    </row>
    <row r="33" spans="2:7" ht="12.75">
      <c r="B33" s="8">
        <v>0.1385</v>
      </c>
      <c r="C33" s="8">
        <v>0.402</v>
      </c>
      <c r="D33" s="8">
        <v>0.4124</v>
      </c>
      <c r="E33" s="8">
        <v>0.2968</v>
      </c>
      <c r="F33" s="8">
        <v>0.4055</v>
      </c>
      <c r="G33" s="8">
        <v>0.1923</v>
      </c>
    </row>
    <row r="34" spans="2:7" ht="12.75">
      <c r="B34" s="8">
        <v>0.1762</v>
      </c>
      <c r="C34" s="8">
        <v>0.4012</v>
      </c>
      <c r="D34" s="8">
        <v>0.4125</v>
      </c>
      <c r="E34" s="8">
        <v>0.3429</v>
      </c>
      <c r="F34" s="8">
        <v>0.4481</v>
      </c>
      <c r="G34" s="8">
        <v>0.254</v>
      </c>
    </row>
    <row r="35" spans="2:7" ht="12.75">
      <c r="B35" s="8">
        <v>0.1386</v>
      </c>
      <c r="C35" s="8">
        <v>0.4027</v>
      </c>
      <c r="D35" s="8">
        <v>0.4121</v>
      </c>
      <c r="E35" s="8">
        <v>0.2997</v>
      </c>
      <c r="F35" s="8">
        <v>0.3607</v>
      </c>
      <c r="G35" s="8">
        <v>0.2101</v>
      </c>
    </row>
    <row r="36" spans="2:7" ht="12.75">
      <c r="B36" s="8">
        <v>0.1385</v>
      </c>
      <c r="C36" s="8">
        <v>0.4459</v>
      </c>
      <c r="D36" s="8">
        <v>0.3678</v>
      </c>
      <c r="E36" s="8">
        <v>0.3424</v>
      </c>
      <c r="F36" s="8">
        <v>0.3598</v>
      </c>
      <c r="G36" s="8">
        <v>0.2415</v>
      </c>
    </row>
    <row r="37" spans="2:7" ht="12.75">
      <c r="B37" s="8">
        <v>0.1384</v>
      </c>
      <c r="C37" s="8">
        <v>0.4462</v>
      </c>
      <c r="D37" s="8">
        <v>0.412</v>
      </c>
      <c r="E37" s="8">
        <v>0.3437</v>
      </c>
      <c r="F37" s="8">
        <v>0.4033</v>
      </c>
      <c r="G37" s="8">
        <v>0.2343</v>
      </c>
    </row>
    <row r="38" spans="1:2" ht="15.75">
      <c r="A38" s="3" t="s">
        <v>16</v>
      </c>
      <c r="B38" s="7">
        <f>GEOMEAN(B28:G37)</f>
        <v>0.3066</v>
      </c>
    </row>
    <row r="40" ht="18">
      <c r="A40" s="12" t="s">
        <v>27</v>
      </c>
    </row>
    <row r="41" spans="1:2" ht="12.75">
      <c r="A41" s="1" t="s">
        <v>15</v>
      </c>
      <c r="B41" s="2">
        <v>2.75</v>
      </c>
    </row>
    <row r="42" spans="1:2" ht="12.75">
      <c r="A42" s="1" t="s">
        <v>14</v>
      </c>
      <c r="B42" s="2">
        <v>2.18</v>
      </c>
    </row>
    <row r="43" spans="1:2" ht="12.75">
      <c r="A43" s="1" t="s">
        <v>28</v>
      </c>
      <c r="B43" s="2">
        <v>2.06</v>
      </c>
    </row>
    <row r="44" spans="1:2" ht="12.75">
      <c r="A44" s="1" t="s">
        <v>29</v>
      </c>
      <c r="B44" s="2">
        <v>4.15</v>
      </c>
    </row>
    <row r="45" spans="1:2" ht="12.75">
      <c r="A45" s="1" t="s">
        <v>30</v>
      </c>
      <c r="B45" s="2">
        <v>2.4</v>
      </c>
    </row>
    <row r="46" spans="1:2" ht="12.75">
      <c r="A46" s="1" t="s">
        <v>31</v>
      </c>
      <c r="B46" s="2">
        <v>2.65</v>
      </c>
    </row>
    <row r="47" spans="1:2" ht="15.75">
      <c r="A47" s="3" t="s">
        <v>16</v>
      </c>
      <c r="B47" s="4">
        <f>GEOMEAN(B41,B43,B44)</f>
        <v>2.86</v>
      </c>
    </row>
    <row r="49" ht="18">
      <c r="A49" s="12" t="s">
        <v>32</v>
      </c>
    </row>
    <row r="50" spans="1:2" ht="12.75">
      <c r="A50" s="1" t="s">
        <v>11</v>
      </c>
      <c r="B50" s="2">
        <v>71.49</v>
      </c>
    </row>
    <row r="51" spans="1:2" ht="12.75">
      <c r="A51" s="1" t="s">
        <v>15</v>
      </c>
      <c r="B51" s="2">
        <v>138.6</v>
      </c>
    </row>
    <row r="52" spans="1:2" ht="12.75">
      <c r="A52" s="1" t="s">
        <v>14</v>
      </c>
      <c r="B52" s="2">
        <v>137.37</v>
      </c>
    </row>
    <row r="53" spans="1:2" ht="12.75">
      <c r="A53" s="1" t="s">
        <v>33</v>
      </c>
      <c r="B53" s="2">
        <v>347.46</v>
      </c>
    </row>
    <row r="54" spans="1:2" ht="15.75">
      <c r="A54" s="3" t="s">
        <v>16</v>
      </c>
      <c r="B54" s="4">
        <f>B50+B51</f>
        <v>210.09</v>
      </c>
    </row>
    <row r="56" spans="1:2" ht="18">
      <c r="A56" s="13" t="s">
        <v>26</v>
      </c>
      <c r="B56" s="14">
        <f>GEOMEAN(1/B38,B47,1/B54)*423.5</f>
        <v>150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0.622384259259259</v>
      </c>
      <c r="C60" s="16">
        <v>0.629930555555556</v>
      </c>
      <c r="D60" s="16">
        <f>C60-B60</f>
        <v>0.00754629629629699</v>
      </c>
    </row>
    <row r="61" spans="1:4" ht="12.75">
      <c r="A61" s="1" t="s">
        <v>36</v>
      </c>
      <c r="B61" s="16">
        <v>0.639236111111111</v>
      </c>
      <c r="C61" s="16">
        <v>0.641388888888889</v>
      </c>
      <c r="D61" s="16">
        <f aca="true" t="shared" si="0" ref="D61:D67">C61-B61</f>
        <v>0.002152777777778</v>
      </c>
    </row>
    <row r="62" spans="1:4" ht="12.75">
      <c r="A62" s="1" t="s">
        <v>37</v>
      </c>
      <c r="B62" s="16">
        <v>0.643796296296296</v>
      </c>
      <c r="C62" s="16">
        <v>0.647800925925926</v>
      </c>
      <c r="D62" s="16">
        <f t="shared" si="0"/>
        <v>0.00400462962963</v>
      </c>
    </row>
    <row r="63" spans="1:4" ht="12.75">
      <c r="A63" s="1" t="s">
        <v>38</v>
      </c>
      <c r="B63" s="16">
        <v>0.632986111111111</v>
      </c>
      <c r="C63" s="16">
        <v>0.634884259259259</v>
      </c>
      <c r="D63" s="16">
        <f t="shared" si="0"/>
        <v>0.00189814814814793</v>
      </c>
    </row>
    <row r="64" spans="1:4" ht="12.75">
      <c r="A64" s="1" t="s">
        <v>39</v>
      </c>
      <c r="B64" s="16">
        <v>0.635486111111111</v>
      </c>
      <c r="C64" s="16">
        <v>0.639236111111111</v>
      </c>
      <c r="D64" s="16">
        <f t="shared" si="0"/>
        <v>0.00375000000000003</v>
      </c>
    </row>
    <row r="65" spans="1:4" ht="12.75">
      <c r="A65" s="1" t="s">
        <v>40</v>
      </c>
      <c r="B65" s="16">
        <v>0.629930555555556</v>
      </c>
      <c r="C65" s="16">
        <v>0.632986111111111</v>
      </c>
      <c r="D65" s="16">
        <f t="shared" si="0"/>
        <v>0.00305555555555503</v>
      </c>
    </row>
    <row r="66" spans="1:4" ht="12.75">
      <c r="A66" s="1" t="s">
        <v>41</v>
      </c>
      <c r="B66" s="16">
        <v>0.634884259259259</v>
      </c>
      <c r="C66" s="16">
        <v>0.635462962962963</v>
      </c>
      <c r="D66" s="16">
        <f t="shared" si="0"/>
        <v>0.000578703703704053</v>
      </c>
    </row>
    <row r="67" spans="1:4" ht="12.75">
      <c r="A67" s="1" t="s">
        <v>42</v>
      </c>
      <c r="B67" s="16">
        <v>0.641388888888889</v>
      </c>
      <c r="C67" s="16">
        <v>0.643796296296296</v>
      </c>
      <c r="D67" s="16">
        <f t="shared" si="0"/>
        <v>0.00240740740740697</v>
      </c>
    </row>
    <row r="68" spans="1:2" ht="15.75">
      <c r="A68" s="3" t="s">
        <v>16</v>
      </c>
      <c r="B68" s="5">
        <f>GEOMEAN(D60:D67)</f>
        <v>0.00258133341259992</v>
      </c>
    </row>
    <row r="70" spans="1:2" ht="18">
      <c r="A70" s="13" t="s">
        <v>43</v>
      </c>
      <c r="B70" s="14">
        <f>1/B68*0.34245</f>
        <v>133</v>
      </c>
    </row>
    <row r="72" spans="1:2" ht="18">
      <c r="A72" s="12" t="s">
        <v>83</v>
      </c>
      <c r="B72" s="5">
        <v>0.00106481481481481</v>
      </c>
    </row>
    <row r="74" spans="1:2" ht="18">
      <c r="A74" s="13" t="s">
        <v>44</v>
      </c>
      <c r="B74" s="14">
        <f>1/B72*0.1447</f>
        <v>136</v>
      </c>
    </row>
    <row r="76" ht="18">
      <c r="A76" s="12" t="s">
        <v>56</v>
      </c>
    </row>
    <row r="77" spans="1:2" ht="12.75">
      <c r="A77" s="1" t="s">
        <v>45</v>
      </c>
      <c r="B77" s="10">
        <v>3520</v>
      </c>
    </row>
    <row r="78" spans="1:2" ht="12.75">
      <c r="A78" s="1" t="s">
        <v>46</v>
      </c>
      <c r="B78" s="10">
        <v>1246</v>
      </c>
    </row>
    <row r="79" spans="1:2" ht="12.75">
      <c r="A79" s="1" t="s">
        <v>47</v>
      </c>
      <c r="B79" s="10">
        <v>99</v>
      </c>
    </row>
    <row r="80" spans="1:2" ht="15.75">
      <c r="A80" s="3" t="s">
        <v>16</v>
      </c>
      <c r="B80" s="11">
        <f>GEOMEAN((B77*0.6),(B78*0.3),(B79*0.1))</f>
        <v>198</v>
      </c>
    </row>
    <row r="82" spans="1:2" ht="18">
      <c r="A82" s="13" t="s">
        <v>48</v>
      </c>
      <c r="B82" s="14">
        <f>B80*0.68</f>
        <v>135</v>
      </c>
    </row>
    <row r="84" ht="18">
      <c r="A84" s="12" t="s">
        <v>49</v>
      </c>
    </row>
    <row r="85" spans="1:2" ht="12.75">
      <c r="A85" s="1" t="s">
        <v>50</v>
      </c>
      <c r="B85" s="2">
        <v>57.92</v>
      </c>
    </row>
    <row r="86" spans="1:2" ht="12.75">
      <c r="A86" s="1" t="s">
        <v>51</v>
      </c>
      <c r="B86" s="2">
        <v>25.83</v>
      </c>
    </row>
    <row r="87" spans="1:2" ht="15.75">
      <c r="A87" s="3" t="s">
        <v>16</v>
      </c>
      <c r="B87" s="4">
        <v>16.88</v>
      </c>
    </row>
    <row r="89" spans="1:2" ht="18">
      <c r="A89" s="13" t="s">
        <v>52</v>
      </c>
      <c r="B89" s="14">
        <f>B87*9.38</f>
        <v>158</v>
      </c>
    </row>
    <row r="91" spans="1:2" ht="18">
      <c r="A91" s="12" t="s">
        <v>53</v>
      </c>
      <c r="B91" s="5">
        <v>0.00104166666666667</v>
      </c>
    </row>
    <row r="92" spans="1:2" ht="18">
      <c r="A92" s="12" t="s">
        <v>55</v>
      </c>
      <c r="B92" s="5">
        <v>0.00195601851851852</v>
      </c>
    </row>
    <row r="94" spans="1:2" ht="18">
      <c r="A94" s="13" t="s">
        <v>54</v>
      </c>
      <c r="B94" s="14">
        <f>GEOMEAN(1/B91,1/B92)*0.1862</f>
        <v>130</v>
      </c>
    </row>
    <row r="96" spans="1:2" ht="18">
      <c r="A96" s="12" t="s">
        <v>57</v>
      </c>
      <c r="B96" s="5">
        <v>0.00665509259259259</v>
      </c>
    </row>
    <row r="98" spans="1:2" ht="18">
      <c r="A98" s="13" t="s">
        <v>58</v>
      </c>
      <c r="B98" s="14">
        <f>1/B96*0.7465</f>
        <v>112</v>
      </c>
    </row>
    <row r="100" spans="1:2" ht="18">
      <c r="A100" s="12" t="s">
        <v>60</v>
      </c>
      <c r="B100" s="5">
        <v>0.00274305555555556</v>
      </c>
    </row>
    <row r="101" spans="1:2" ht="18">
      <c r="A101" s="12" t="s">
        <v>61</v>
      </c>
      <c r="B101" s="5">
        <v>0.00356481481481482</v>
      </c>
    </row>
    <row r="102" spans="1:2" ht="18">
      <c r="A102" s="12" t="s">
        <v>62</v>
      </c>
      <c r="B102" s="5">
        <v>0.00101851851851852</v>
      </c>
    </row>
    <row r="103" spans="1:2" ht="18">
      <c r="A103" s="12" t="s">
        <v>63</v>
      </c>
      <c r="B103" s="5">
        <v>0.00170138888888889</v>
      </c>
    </row>
    <row r="104" spans="1:2" ht="18">
      <c r="A104" s="12" t="s">
        <v>64</v>
      </c>
      <c r="B104" s="5">
        <v>0.00107638888888889</v>
      </c>
    </row>
    <row r="106" spans="1:2" ht="18">
      <c r="A106" s="13" t="s">
        <v>86</v>
      </c>
      <c r="B106" s="14">
        <f>GEOMEAN(1/B100,1/B101,1/B102,1/B103,1/B104)*0.2501</f>
        <v>140</v>
      </c>
    </row>
    <row r="108" spans="1:2" ht="18">
      <c r="A108" s="12" t="s">
        <v>59</v>
      </c>
      <c r="B108" s="5">
        <v>0.00953703703703704</v>
      </c>
    </row>
    <row r="109" spans="1:2" ht="18">
      <c r="A109" s="12" t="s">
        <v>65</v>
      </c>
      <c r="B109" s="5">
        <v>0.00297453703703704</v>
      </c>
    </row>
    <row r="110" spans="1:2" ht="18">
      <c r="A110" s="12" t="s">
        <v>66</v>
      </c>
      <c r="B110" s="5">
        <v>0.0407638888888889</v>
      </c>
    </row>
    <row r="111" spans="1:2" ht="18">
      <c r="A111" s="12" t="s">
        <v>67</v>
      </c>
      <c r="B111" s="5">
        <v>0.00109953703703704</v>
      </c>
    </row>
    <row r="112" spans="1:2" ht="18">
      <c r="A112" s="12" t="s">
        <v>68</v>
      </c>
      <c r="B112" s="5">
        <v>0.0159490740740741</v>
      </c>
    </row>
    <row r="114" spans="1:2" ht="18">
      <c r="A114" s="13" t="s">
        <v>87</v>
      </c>
      <c r="B114" s="14">
        <f>GEOMEAN(1/B108,1/B109,1/B110,1/B111,1/B112)*0.929</f>
        <v>128</v>
      </c>
    </row>
    <row r="116" ht="18">
      <c r="A116" s="12" t="s">
        <v>69</v>
      </c>
    </row>
    <row r="117" spans="1:2" ht="12.75">
      <c r="A117" s="1" t="s">
        <v>73</v>
      </c>
      <c r="B117" s="1">
        <v>192</v>
      </c>
    </row>
    <row r="118" spans="1:2" ht="12.75">
      <c r="A118" s="1" t="s">
        <v>74</v>
      </c>
      <c r="B118" s="1">
        <v>142</v>
      </c>
    </row>
    <row r="119" spans="1:2" ht="12.75">
      <c r="A119" s="1" t="s">
        <v>75</v>
      </c>
      <c r="B119" s="1">
        <v>114</v>
      </c>
    </row>
    <row r="120" spans="1:2" ht="15.75">
      <c r="A120" s="3" t="s">
        <v>16</v>
      </c>
      <c r="B120" s="11">
        <f>(B117*0.2)+(B118*0.6)+(B119*0.2)</f>
        <v>146</v>
      </c>
    </row>
    <row r="122" ht="18">
      <c r="A122" s="12" t="s">
        <v>70</v>
      </c>
    </row>
    <row r="123" spans="1:2" ht="12.75">
      <c r="A123" s="1" t="s">
        <v>73</v>
      </c>
      <c r="B123" s="1">
        <v>148</v>
      </c>
    </row>
    <row r="124" spans="1:2" ht="12.75">
      <c r="A124" s="1" t="s">
        <v>74</v>
      </c>
      <c r="B124" s="1">
        <v>145</v>
      </c>
    </row>
    <row r="125" spans="1:2" ht="12.75">
      <c r="A125" s="1" t="s">
        <v>75</v>
      </c>
      <c r="B125" s="1">
        <v>144</v>
      </c>
    </row>
    <row r="126" spans="1:2" ht="15.75">
      <c r="A126" s="3" t="s">
        <v>16</v>
      </c>
      <c r="B126" s="11">
        <f>(B123*0.2)+(B124*0.6)+(B125*0.2)</f>
        <v>145</v>
      </c>
    </row>
    <row r="128" ht="18">
      <c r="A128" s="12" t="s">
        <v>71</v>
      </c>
    </row>
    <row r="129" spans="1:2" ht="12.75">
      <c r="A129" s="1" t="s">
        <v>73</v>
      </c>
      <c r="B129" s="1">
        <v>117</v>
      </c>
    </row>
    <row r="130" spans="1:2" ht="12.75">
      <c r="A130" s="1" t="s">
        <v>74</v>
      </c>
      <c r="B130" s="1">
        <v>104</v>
      </c>
    </row>
    <row r="131" spans="1:2" ht="12.75">
      <c r="A131" s="1" t="s">
        <v>75</v>
      </c>
      <c r="B131" s="1">
        <v>101</v>
      </c>
    </row>
    <row r="132" spans="1:2" ht="15.75">
      <c r="A132" s="3" t="s">
        <v>16</v>
      </c>
      <c r="B132" s="11">
        <f>(B129*0.2)+(B130*0.6)+(B131*0.2)</f>
        <v>106</v>
      </c>
    </row>
    <row r="134" ht="18">
      <c r="A134" s="12" t="s">
        <v>85</v>
      </c>
    </row>
    <row r="135" spans="1:2" ht="12.75">
      <c r="A135" s="1" t="s">
        <v>73</v>
      </c>
      <c r="B135" s="1">
        <v>242</v>
      </c>
    </row>
    <row r="136" spans="1:2" ht="12.75">
      <c r="A136" s="1" t="s">
        <v>74</v>
      </c>
      <c r="B136" s="1">
        <v>214</v>
      </c>
    </row>
    <row r="137" spans="1:2" ht="12.75">
      <c r="A137" s="1" t="s">
        <v>75</v>
      </c>
      <c r="B137" s="1">
        <v>154</v>
      </c>
    </row>
    <row r="138" spans="1:2" ht="15.75">
      <c r="A138" s="3" t="s">
        <v>16</v>
      </c>
      <c r="B138" s="11">
        <f>(B135*0.2)+(B136*0.6)+(B137*0.2)</f>
        <v>208</v>
      </c>
    </row>
    <row r="140" ht="18">
      <c r="A140" s="12" t="s">
        <v>84</v>
      </c>
    </row>
    <row r="141" spans="1:2" ht="12.75">
      <c r="A141" s="1" t="s">
        <v>73</v>
      </c>
      <c r="B141" s="1">
        <v>112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17218</v>
      </c>
    </row>
    <row r="148" spans="1:2" ht="12.75">
      <c r="A148" s="1" t="s">
        <v>74</v>
      </c>
      <c r="B148" s="1">
        <v>17196</v>
      </c>
    </row>
    <row r="149" spans="1:2" ht="12.75">
      <c r="A149" s="1" t="s">
        <v>75</v>
      </c>
      <c r="B149" s="1">
        <v>16262</v>
      </c>
    </row>
    <row r="150" spans="1:2" ht="15.75">
      <c r="A150" s="3" t="s">
        <v>16</v>
      </c>
      <c r="B150" s="11">
        <f>(B147*0.2)+(B148*0.6)+(B149*0.2)</f>
        <v>17014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141</v>
      </c>
    </row>
    <row r="155" spans="1:2" ht="20.25">
      <c r="A155" s="17" t="s">
        <v>78</v>
      </c>
      <c r="B155" s="18">
        <f>AVERAGE(B94,B98,B106,B114,B152)</f>
        <v>126</v>
      </c>
    </row>
    <row r="156" spans="1:2" ht="20.25">
      <c r="A156" s="17" t="s">
        <v>79</v>
      </c>
      <c r="B156" s="18">
        <f>AVERAGE(B154,B155)</f>
        <v>134</v>
      </c>
    </row>
    <row r="158" ht="18">
      <c r="A158" s="12" t="s">
        <v>94</v>
      </c>
    </row>
    <row r="159" spans="1:2" ht="12.75">
      <c r="A159" s="1" t="s">
        <v>93</v>
      </c>
      <c r="B159" s="2">
        <v>117.5</v>
      </c>
    </row>
    <row r="160" spans="1:2" ht="12.75">
      <c r="A160" s="1" t="s">
        <v>91</v>
      </c>
      <c r="B160" s="2">
        <v>11.56</v>
      </c>
    </row>
    <row r="161" spans="1:2" ht="12.75">
      <c r="A161" s="1" t="s">
        <v>92</v>
      </c>
      <c r="B161" s="2">
        <f>B159*0.001/0.025</f>
        <v>4.7</v>
      </c>
    </row>
    <row r="162" spans="1:2" ht="15.75">
      <c r="A162" s="3" t="s">
        <v>16</v>
      </c>
      <c r="B162" s="11">
        <f>B160*B161</f>
        <v>54</v>
      </c>
    </row>
    <row r="164" ht="18">
      <c r="A164" s="12" t="s">
        <v>95</v>
      </c>
    </row>
    <row r="165" spans="1:2" ht="12.75">
      <c r="A165" s="1" t="s">
        <v>93</v>
      </c>
      <c r="B165" s="2">
        <v>246.1</v>
      </c>
    </row>
    <row r="166" spans="1:2" ht="12.75">
      <c r="A166" s="1" t="s">
        <v>91</v>
      </c>
      <c r="B166" s="2">
        <v>11.08</v>
      </c>
    </row>
    <row r="167" spans="1:2" ht="12.75">
      <c r="A167" s="1" t="s">
        <v>92</v>
      </c>
      <c r="B167" s="2">
        <f>B165*0.001/0.025</f>
        <v>9.84</v>
      </c>
    </row>
    <row r="168" spans="1:2" ht="15.75">
      <c r="A168" s="3" t="s">
        <v>16</v>
      </c>
      <c r="B168" s="11">
        <f>B166*B167</f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1.46</v>
      </c>
    </row>
    <row r="3" spans="1:2" ht="12.75">
      <c r="A3" s="1" t="s">
        <v>2</v>
      </c>
      <c r="B3" s="2">
        <v>3.1</v>
      </c>
    </row>
    <row r="4" spans="1:2" ht="12.75">
      <c r="A4" s="1" t="s">
        <v>3</v>
      </c>
      <c r="B4" s="2">
        <v>2.77</v>
      </c>
    </row>
    <row r="5" spans="1:2" ht="12.75">
      <c r="A5" s="1" t="s">
        <v>4</v>
      </c>
      <c r="B5" s="2">
        <v>1.65</v>
      </c>
    </row>
    <row r="6" spans="1:2" ht="12.75">
      <c r="A6" s="1" t="s">
        <v>5</v>
      </c>
      <c r="B6" s="2">
        <v>2.61</v>
      </c>
    </row>
    <row r="7" spans="1:2" ht="12.75">
      <c r="A7" s="1" t="s">
        <v>6</v>
      </c>
      <c r="B7" s="2">
        <v>2.34</v>
      </c>
    </row>
    <row r="8" spans="1:2" ht="12.75">
      <c r="A8" s="1" t="s">
        <v>7</v>
      </c>
      <c r="B8" s="2">
        <v>2.3</v>
      </c>
    </row>
    <row r="9" spans="1:2" ht="12.75">
      <c r="A9" s="1" t="s">
        <v>8</v>
      </c>
      <c r="B9" s="2">
        <v>2.32</v>
      </c>
    </row>
    <row r="10" spans="1:2" ht="12.75">
      <c r="A10" s="1" t="s">
        <v>9</v>
      </c>
      <c r="B10" s="2">
        <v>5.02</v>
      </c>
    </row>
    <row r="11" spans="1:2" ht="15.75">
      <c r="A11" s="3" t="s">
        <v>10</v>
      </c>
      <c r="B11" s="4">
        <v>5.02</v>
      </c>
    </row>
    <row r="12" spans="1:2" ht="15.75">
      <c r="A12" s="3" t="s">
        <v>11</v>
      </c>
      <c r="B12" s="4">
        <v>2.53</v>
      </c>
    </row>
    <row r="13" spans="1:2" ht="15.75">
      <c r="A13" s="3" t="s">
        <v>4</v>
      </c>
      <c r="B13" s="4">
        <v>1.65</v>
      </c>
    </row>
    <row r="15" ht="18">
      <c r="A15" s="12" t="s">
        <v>12</v>
      </c>
    </row>
    <row r="16" spans="1:2" ht="12.75">
      <c r="A16" s="1" t="s">
        <v>13</v>
      </c>
      <c r="B16" s="2">
        <v>2.18</v>
      </c>
    </row>
    <row r="17" spans="1:2" ht="12.75">
      <c r="A17" s="1" t="s">
        <v>14</v>
      </c>
      <c r="B17" s="2">
        <v>2.54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2.63</v>
      </c>
    </row>
    <row r="20" spans="1:2" ht="15.75">
      <c r="A20" s="3" t="s">
        <v>9</v>
      </c>
      <c r="B20" s="5">
        <v>0.00178240740740741</v>
      </c>
    </row>
    <row r="22" spans="1:2" ht="18">
      <c r="A22" s="12" t="s">
        <v>17</v>
      </c>
      <c r="B22" s="5">
        <v>0.0131365740740741</v>
      </c>
    </row>
    <row r="24" spans="1:2" ht="18">
      <c r="A24" s="13" t="s">
        <v>18</v>
      </c>
      <c r="B24" s="14">
        <f>GEOMEAN(B11,B12,B13,B16,B18,(1/B20),(1/B22))*11.8</f>
        <v>118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0.4499</v>
      </c>
      <c r="C28" s="8">
        <v>0.2183</v>
      </c>
      <c r="D28" s="8">
        <v>0.4418</v>
      </c>
      <c r="E28" s="8">
        <v>0.3538</v>
      </c>
      <c r="F28" s="8">
        <v>0.4633</v>
      </c>
      <c r="G28" s="8">
        <v>0.5757</v>
      </c>
    </row>
    <row r="29" spans="2:7" ht="12.75">
      <c r="B29" s="8">
        <v>0.4489</v>
      </c>
      <c r="C29" s="8">
        <v>0.2183</v>
      </c>
      <c r="D29" s="8">
        <v>0.4238</v>
      </c>
      <c r="E29" s="8">
        <v>0.3558</v>
      </c>
      <c r="F29" s="8">
        <v>0.458</v>
      </c>
      <c r="G29" s="8">
        <v>0.5894</v>
      </c>
    </row>
    <row r="30" spans="2:7" ht="12.75">
      <c r="B30" s="8">
        <v>0.4481</v>
      </c>
      <c r="C30" s="8">
        <v>0.2177</v>
      </c>
      <c r="D30" s="8">
        <v>0.4235</v>
      </c>
      <c r="E30" s="8">
        <v>0.3534</v>
      </c>
      <c r="F30" s="8">
        <v>0.4585</v>
      </c>
      <c r="G30" s="8">
        <v>0.5947</v>
      </c>
    </row>
    <row r="31" spans="2:7" ht="12.75">
      <c r="B31" s="8">
        <v>0.45</v>
      </c>
      <c r="C31" s="8">
        <v>0.2178</v>
      </c>
      <c r="D31" s="8">
        <v>0.4235</v>
      </c>
      <c r="E31" s="8">
        <v>0.3533</v>
      </c>
      <c r="F31" s="8">
        <v>0.4587</v>
      </c>
      <c r="G31" s="8">
        <v>0.5845</v>
      </c>
    </row>
    <row r="32" spans="2:7" ht="12.75">
      <c r="B32" s="8">
        <v>0.4479</v>
      </c>
      <c r="C32" s="8">
        <v>0.2179</v>
      </c>
      <c r="D32" s="8">
        <v>0.4229</v>
      </c>
      <c r="E32" s="8">
        <v>0.3535</v>
      </c>
      <c r="F32" s="8">
        <v>0.4678</v>
      </c>
      <c r="G32" s="8">
        <v>0.5785</v>
      </c>
    </row>
    <row r="33" spans="2:7" ht="12.75">
      <c r="B33" s="8">
        <v>0.4485</v>
      </c>
      <c r="C33" s="8">
        <v>0.2182</v>
      </c>
      <c r="D33" s="8">
        <v>0.4225</v>
      </c>
      <c r="E33" s="8">
        <v>0.3529</v>
      </c>
      <c r="F33" s="8">
        <v>0.4583</v>
      </c>
      <c r="G33" s="8">
        <v>0.5836</v>
      </c>
    </row>
    <row r="34" spans="2:7" ht="12.75">
      <c r="B34" s="8">
        <v>0.4486</v>
      </c>
      <c r="C34" s="8">
        <v>0.2181</v>
      </c>
      <c r="D34" s="8">
        <v>0.4231</v>
      </c>
      <c r="E34" s="8">
        <v>0.353</v>
      </c>
      <c r="F34" s="8">
        <v>0.4582</v>
      </c>
      <c r="G34" s="8">
        <v>0.5906</v>
      </c>
    </row>
    <row r="35" spans="2:7" ht="12.75">
      <c r="B35" s="8">
        <v>0.4483</v>
      </c>
      <c r="C35" s="8">
        <v>0.2181</v>
      </c>
      <c r="D35" s="8">
        <v>0.423</v>
      </c>
      <c r="E35" s="8">
        <v>0.3533</v>
      </c>
      <c r="F35" s="8">
        <v>0.4574</v>
      </c>
      <c r="G35" s="8">
        <v>0.5901</v>
      </c>
    </row>
    <row r="36" spans="2:7" ht="12.75">
      <c r="B36" s="8">
        <v>0.4486</v>
      </c>
      <c r="C36" s="8">
        <v>0.2184</v>
      </c>
      <c r="D36" s="8">
        <v>0.4231</v>
      </c>
      <c r="E36" s="8">
        <v>0.3532</v>
      </c>
      <c r="F36" s="8">
        <v>0.4557</v>
      </c>
      <c r="G36" s="8">
        <v>0.5748</v>
      </c>
    </row>
    <row r="37" spans="2:7" ht="12.75">
      <c r="B37" s="8">
        <v>0.449</v>
      </c>
      <c r="C37" s="8">
        <v>0.2182</v>
      </c>
      <c r="D37" s="8">
        <v>0.4233</v>
      </c>
      <c r="E37" s="8">
        <v>0.3539</v>
      </c>
      <c r="F37" s="8">
        <v>0.4556</v>
      </c>
      <c r="G37" s="8">
        <v>0.5932</v>
      </c>
    </row>
    <row r="38" spans="1:2" ht="15.75">
      <c r="A38" s="3" t="s">
        <v>16</v>
      </c>
      <c r="B38" s="7">
        <f>GEOMEAN(B28:G37)</f>
        <v>0.3977</v>
      </c>
    </row>
    <row r="40" ht="18">
      <c r="A40" s="12" t="s">
        <v>27</v>
      </c>
    </row>
    <row r="41" spans="1:2" ht="12.75">
      <c r="A41" s="1" t="s">
        <v>15</v>
      </c>
      <c r="B41" s="2">
        <v>2.18</v>
      </c>
    </row>
    <row r="42" spans="1:2" ht="12.75">
      <c r="A42" s="1" t="s">
        <v>14</v>
      </c>
      <c r="B42" s="2">
        <v>1.95</v>
      </c>
    </row>
    <row r="43" spans="1:2" ht="12.75">
      <c r="A43" s="1" t="s">
        <v>28</v>
      </c>
      <c r="B43" s="2">
        <v>1.74</v>
      </c>
    </row>
    <row r="44" spans="1:2" ht="12.75">
      <c r="A44" s="1" t="s">
        <v>29</v>
      </c>
      <c r="B44" s="2">
        <v>3.21</v>
      </c>
    </row>
    <row r="45" spans="1:2" ht="12.75">
      <c r="A45" s="1" t="s">
        <v>30</v>
      </c>
      <c r="B45" s="2">
        <v>1.87</v>
      </c>
    </row>
    <row r="46" spans="1:2" ht="12.75">
      <c r="A46" s="1" t="s">
        <v>31</v>
      </c>
      <c r="B46" s="2">
        <v>2.16</v>
      </c>
    </row>
    <row r="47" spans="1:2" ht="15.75">
      <c r="A47" s="3" t="s">
        <v>16</v>
      </c>
      <c r="B47" s="4">
        <f>GEOMEAN(B41,B43,B44)</f>
        <v>2.3</v>
      </c>
    </row>
    <row r="49" ht="18">
      <c r="A49" s="12" t="s">
        <v>32</v>
      </c>
    </row>
    <row r="50" spans="1:2" ht="12.75">
      <c r="A50" s="1" t="s">
        <v>11</v>
      </c>
      <c r="B50" s="2">
        <v>83.11</v>
      </c>
    </row>
    <row r="51" spans="1:2" ht="12.75">
      <c r="A51" s="1" t="s">
        <v>15</v>
      </c>
      <c r="B51" s="2">
        <v>183.42</v>
      </c>
    </row>
    <row r="52" spans="1:2" ht="12.75">
      <c r="A52" s="1" t="s">
        <v>14</v>
      </c>
      <c r="B52" s="2">
        <v>187.88</v>
      </c>
    </row>
    <row r="53" spans="1:2" ht="12.75">
      <c r="A53" s="1" t="s">
        <v>33</v>
      </c>
      <c r="B53" s="2">
        <v>454.41</v>
      </c>
    </row>
    <row r="54" spans="1:2" ht="15.75">
      <c r="A54" s="3" t="s">
        <v>16</v>
      </c>
      <c r="B54" s="4">
        <f>B50+B51</f>
        <v>266.53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0.778657407407407</v>
      </c>
      <c r="C60" s="16">
        <v>0.789583333333333</v>
      </c>
      <c r="D60" s="16">
        <f aca="true" t="shared" si="0" ref="D60:D67">C60-B60</f>
        <v>0.010925925925926</v>
      </c>
    </row>
    <row r="61" spans="1:4" ht="12.75">
      <c r="A61" s="1" t="s">
        <v>36</v>
      </c>
      <c r="B61" s="16">
        <v>0.800324074074074</v>
      </c>
      <c r="C61" s="16">
        <v>0.802453703703704</v>
      </c>
      <c r="D61" s="16">
        <f t="shared" si="0"/>
        <v>0.00212962962962993</v>
      </c>
    </row>
    <row r="62" spans="1:4" ht="12.75">
      <c r="A62" s="1" t="s">
        <v>37</v>
      </c>
      <c r="B62" s="16">
        <v>0.805115740740741</v>
      </c>
      <c r="C62" s="16">
        <v>0.809166666666667</v>
      </c>
      <c r="D62" s="16">
        <f t="shared" si="0"/>
        <v>0.00405092592592604</v>
      </c>
    </row>
    <row r="63" spans="1:4" ht="12.75">
      <c r="A63" s="1" t="s">
        <v>38</v>
      </c>
      <c r="B63" s="16">
        <v>0.792731481481482</v>
      </c>
      <c r="C63" s="16">
        <v>0.794699074074074</v>
      </c>
      <c r="D63" s="16">
        <f t="shared" si="0"/>
        <v>0.00196759259259205</v>
      </c>
    </row>
    <row r="64" spans="1:4" ht="12.75">
      <c r="A64" s="1" t="s">
        <v>39</v>
      </c>
      <c r="B64" s="16">
        <v>0.795300925925926</v>
      </c>
      <c r="C64" s="16">
        <v>0.800324074074074</v>
      </c>
      <c r="D64" s="16">
        <f t="shared" si="0"/>
        <v>0.00502314814814797</v>
      </c>
    </row>
    <row r="65" spans="1:4" ht="12.75">
      <c r="A65" s="1" t="s">
        <v>40</v>
      </c>
      <c r="B65" s="16">
        <v>0.789606481481481</v>
      </c>
      <c r="C65" s="16">
        <v>0.792731481481482</v>
      </c>
      <c r="D65" s="16">
        <f t="shared" si="0"/>
        <v>0.00312500000000093</v>
      </c>
    </row>
    <row r="66" spans="1:4" ht="12.75">
      <c r="A66" s="1" t="s">
        <v>41</v>
      </c>
      <c r="B66" s="16">
        <v>0.794699074074074</v>
      </c>
      <c r="C66" s="16">
        <v>0.795300925925926</v>
      </c>
      <c r="D66" s="16">
        <f t="shared" si="0"/>
        <v>0.00060185185185202</v>
      </c>
    </row>
    <row r="67" spans="1:4" ht="12.75">
      <c r="A67" s="1" t="s">
        <v>42</v>
      </c>
      <c r="B67" s="16">
        <v>0.802453703703704</v>
      </c>
      <c r="C67" s="16">
        <v>0.805115740740741</v>
      </c>
      <c r="D67" s="16">
        <f t="shared" si="0"/>
        <v>0.00266203703703705</v>
      </c>
    </row>
    <row r="68" spans="1:2" ht="15.75">
      <c r="A68" s="3" t="s">
        <v>16</v>
      </c>
      <c r="B68" s="5">
        <f>GEOMEAN(D60:D67)</f>
        <v>0.00287473415939456</v>
      </c>
    </row>
    <row r="70" spans="1:2" ht="18">
      <c r="A70" s="13" t="s">
        <v>43</v>
      </c>
      <c r="B70" s="14">
        <f>1/B68*0.34245</f>
        <v>119</v>
      </c>
    </row>
    <row r="72" spans="1:2" ht="18">
      <c r="A72" s="12" t="s">
        <v>83</v>
      </c>
      <c r="B72" s="5">
        <v>0.00115740740740741</v>
      </c>
    </row>
    <row r="74" spans="1:2" ht="18">
      <c r="A74" s="13" t="s">
        <v>44</v>
      </c>
      <c r="B74" s="14">
        <f>1/B72*0.1447</f>
        <v>125</v>
      </c>
    </row>
    <row r="76" ht="18">
      <c r="A76" s="12" t="s">
        <v>56</v>
      </c>
    </row>
    <row r="77" spans="1:2" ht="12.75">
      <c r="A77" s="1" t="s">
        <v>45</v>
      </c>
      <c r="B77" s="10">
        <v>3125</v>
      </c>
    </row>
    <row r="78" spans="1:2" ht="12.75">
      <c r="A78" s="1" t="s">
        <v>46</v>
      </c>
      <c r="B78" s="10">
        <v>1010</v>
      </c>
    </row>
    <row r="79" spans="1:2" ht="12.75">
      <c r="A79" s="1" t="s">
        <v>47</v>
      </c>
      <c r="B79" s="10">
        <v>77</v>
      </c>
    </row>
    <row r="80" spans="1:2" ht="15.75">
      <c r="A80" s="3" t="s">
        <v>16</v>
      </c>
      <c r="B80" s="11">
        <f>GEOMEAN((B77*0.6),(B78*0.3),(B79*0.1))</f>
        <v>164</v>
      </c>
    </row>
    <row r="82" spans="1:2" ht="18">
      <c r="A82" s="13" t="s">
        <v>48</v>
      </c>
      <c r="B82" s="14">
        <f>B80*0.68</f>
        <v>112</v>
      </c>
    </row>
    <row r="84" ht="18">
      <c r="A84" s="12" t="s">
        <v>49</v>
      </c>
    </row>
    <row r="85" spans="1:2" ht="12.75">
      <c r="A85" s="1" t="s">
        <v>50</v>
      </c>
      <c r="B85" s="2">
        <v>48.03</v>
      </c>
    </row>
    <row r="86" spans="1:2" ht="12.75">
      <c r="A86" s="1" t="s">
        <v>51</v>
      </c>
      <c r="B86" s="2">
        <v>18.57</v>
      </c>
    </row>
    <row r="87" spans="1:2" ht="15.75">
      <c r="A87" s="3" t="s">
        <v>16</v>
      </c>
      <c r="B87" s="4">
        <v>12.76</v>
      </c>
    </row>
    <row r="89" spans="1:2" ht="18">
      <c r="A89" s="13" t="s">
        <v>52</v>
      </c>
      <c r="B89" s="14">
        <f>B87*9.38</f>
        <v>120</v>
      </c>
    </row>
    <row r="91" spans="1:2" ht="18">
      <c r="A91" s="12" t="s">
        <v>53</v>
      </c>
      <c r="B91" s="5">
        <v>0.00107638888888889</v>
      </c>
    </row>
    <row r="92" spans="1:2" ht="18">
      <c r="A92" s="12" t="s">
        <v>55</v>
      </c>
      <c r="B92" s="5">
        <v>0.00221064814814815</v>
      </c>
    </row>
    <row r="94" spans="1:2" ht="18">
      <c r="A94" s="13" t="s">
        <v>54</v>
      </c>
      <c r="B94" s="14">
        <f>GEOMEAN(1/B91,1/B92)*0.1862</f>
        <v>121</v>
      </c>
    </row>
    <row r="96" spans="1:2" ht="18">
      <c r="A96" s="12" t="s">
        <v>57</v>
      </c>
      <c r="B96" s="5">
        <v>0.00625</v>
      </c>
    </row>
    <row r="98" spans="1:2" ht="18">
      <c r="A98" s="13" t="s">
        <v>58</v>
      </c>
      <c r="B98" s="14">
        <f>1/B96*0.7465</f>
        <v>119</v>
      </c>
    </row>
    <row r="100" spans="1:2" ht="18">
      <c r="A100" s="12" t="s">
        <v>60</v>
      </c>
      <c r="B100" s="5">
        <v>0.00297453703703704</v>
      </c>
    </row>
    <row r="101" spans="1:2" ht="18">
      <c r="A101" s="12" t="s">
        <v>61</v>
      </c>
      <c r="B101" s="5">
        <v>0.00586805555555555</v>
      </c>
    </row>
    <row r="102" spans="1:2" ht="18">
      <c r="A102" s="12" t="s">
        <v>62</v>
      </c>
      <c r="B102" s="5">
        <v>0.00106481481481481</v>
      </c>
    </row>
    <row r="103" spans="1:2" ht="18">
      <c r="A103" s="12" t="s">
        <v>63</v>
      </c>
      <c r="B103" s="5">
        <v>0.00180555555555556</v>
      </c>
    </row>
    <row r="104" spans="1:2" ht="18">
      <c r="A104" s="12" t="s">
        <v>64</v>
      </c>
      <c r="B104" s="5">
        <v>0.00128472222222222</v>
      </c>
    </row>
    <row r="106" spans="1:2" ht="18">
      <c r="A106" s="13" t="s">
        <v>86</v>
      </c>
      <c r="B106" s="14">
        <f>GEOMEAN(1/B100,1/B101,1/B102,1/B103,1/B104)*0.2501</f>
        <v>118</v>
      </c>
    </row>
    <row r="108" spans="1:2" ht="18">
      <c r="A108" s="12" t="s">
        <v>59</v>
      </c>
      <c r="B108" s="5">
        <v>0.00886574074074074</v>
      </c>
    </row>
    <row r="109" spans="1:2" ht="18">
      <c r="A109" s="12" t="s">
        <v>65</v>
      </c>
      <c r="B109" s="5">
        <v>0.00293981481481481</v>
      </c>
    </row>
    <row r="110" spans="1:2" ht="18">
      <c r="A110" s="12" t="s">
        <v>66</v>
      </c>
      <c r="B110" s="5">
        <v>0.0504861111111111</v>
      </c>
    </row>
    <row r="111" spans="1:2" ht="18">
      <c r="A111" s="12" t="s">
        <v>67</v>
      </c>
      <c r="B111" s="5">
        <v>0.00143518518518519</v>
      </c>
    </row>
    <row r="112" spans="1:2" ht="18">
      <c r="A112" s="12" t="s">
        <v>68</v>
      </c>
      <c r="B112" s="5">
        <v>0.0153125</v>
      </c>
    </row>
    <row r="114" spans="1:2" ht="18">
      <c r="A114" s="13" t="s">
        <v>87</v>
      </c>
      <c r="B114" s="14">
        <f>GEOMEAN(1/B108,1/B109,1/B110,1/B111,1/B112)*0.929</f>
        <v>119</v>
      </c>
    </row>
    <row r="116" ht="18">
      <c r="A116" s="12" t="s">
        <v>69</v>
      </c>
    </row>
    <row r="117" spans="1:2" ht="12.75">
      <c r="A117" s="1" t="s">
        <v>73</v>
      </c>
      <c r="B117" s="1">
        <v>206</v>
      </c>
    </row>
    <row r="118" spans="1:2" ht="12.75">
      <c r="A118" s="1" t="s">
        <v>74</v>
      </c>
      <c r="B118" s="1">
        <v>153</v>
      </c>
    </row>
    <row r="119" spans="1:2" ht="12.75">
      <c r="A119" s="1" t="s">
        <v>75</v>
      </c>
      <c r="B119" s="1">
        <v>117</v>
      </c>
    </row>
    <row r="120" spans="1:2" ht="15.75">
      <c r="A120" s="3" t="s">
        <v>16</v>
      </c>
      <c r="B120" s="11">
        <f>(B117*0.2)+(B118*0.6)+(B119*0.2)</f>
        <v>156</v>
      </c>
    </row>
    <row r="122" ht="18">
      <c r="A122" s="12" t="s">
        <v>70</v>
      </c>
    </row>
    <row r="123" spans="1:2" ht="12.75">
      <c r="A123" s="1" t="s">
        <v>73</v>
      </c>
      <c r="B123" s="1">
        <v>153</v>
      </c>
    </row>
    <row r="124" spans="1:2" ht="12.75">
      <c r="A124" s="1" t="s">
        <v>74</v>
      </c>
      <c r="B124" s="1">
        <v>151</v>
      </c>
    </row>
    <row r="125" spans="1:2" ht="12.75">
      <c r="A125" s="1" t="s">
        <v>75</v>
      </c>
      <c r="B125" s="1">
        <v>150</v>
      </c>
    </row>
    <row r="126" spans="1:2" ht="15.75">
      <c r="A126" s="3" t="s">
        <v>16</v>
      </c>
      <c r="B126" s="11">
        <f>(B123*0.2)+(B124*0.6)+(B125*0.2)</f>
        <v>151</v>
      </c>
    </row>
    <row r="128" ht="18">
      <c r="A128" s="12" t="s">
        <v>71</v>
      </c>
    </row>
    <row r="129" spans="1:2" ht="12.75">
      <c r="A129" s="1" t="s">
        <v>73</v>
      </c>
      <c r="B129" s="1">
        <v>111</v>
      </c>
    </row>
    <row r="130" spans="1:2" ht="12.75">
      <c r="A130" s="1" t="s">
        <v>74</v>
      </c>
      <c r="B130" s="1">
        <v>99</v>
      </c>
    </row>
    <row r="131" spans="1:2" ht="12.75">
      <c r="A131" s="1" t="s">
        <v>75</v>
      </c>
      <c r="B131" s="1">
        <v>96</v>
      </c>
    </row>
    <row r="132" spans="1:2" ht="15.75">
      <c r="A132" s="3" t="s">
        <v>16</v>
      </c>
      <c r="B132" s="11">
        <f>(B129*0.2)+(B130*0.6)+(B131*0.2)</f>
        <v>101</v>
      </c>
    </row>
    <row r="134" ht="18">
      <c r="A134" s="12" t="s">
        <v>85</v>
      </c>
    </row>
    <row r="135" spans="1:2" ht="12.75">
      <c r="A135" s="1" t="s">
        <v>73</v>
      </c>
      <c r="B135" s="1">
        <v>223</v>
      </c>
    </row>
    <row r="136" spans="1:2" ht="12.75">
      <c r="A136" s="1" t="s">
        <v>74</v>
      </c>
      <c r="B136" s="1">
        <v>193</v>
      </c>
    </row>
    <row r="137" spans="1:2" ht="12.75">
      <c r="A137" s="1" t="s">
        <v>75</v>
      </c>
      <c r="B137" s="1">
        <v>136</v>
      </c>
    </row>
    <row r="138" spans="1:2" ht="15.75">
      <c r="A138" s="3" t="s">
        <v>16</v>
      </c>
      <c r="B138" s="11">
        <f>(B135*0.2)+(B136*0.6)+(B137*0.2)</f>
        <v>188</v>
      </c>
    </row>
    <row r="140" ht="18">
      <c r="A140" s="12" t="s">
        <v>84</v>
      </c>
    </row>
    <row r="141" spans="1:2" ht="12.75">
      <c r="A141" s="1" t="s">
        <v>73</v>
      </c>
      <c r="B141" s="1">
        <v>119</v>
      </c>
    </row>
    <row r="142" spans="1:2" ht="12.75">
      <c r="A142" s="1" t="s">
        <v>74</v>
      </c>
      <c r="B142" s="1">
        <v>90</v>
      </c>
    </row>
    <row r="143" spans="1:2" ht="12.75">
      <c r="A143" s="1" t="s">
        <v>75</v>
      </c>
      <c r="B143" s="1">
        <v>71</v>
      </c>
    </row>
    <row r="144" spans="1:2" ht="15.75">
      <c r="A144" s="3" t="s">
        <v>16</v>
      </c>
      <c r="B144" s="11">
        <f>(B141*0.2)+(B142*0.6)+(B143*0.2)</f>
        <v>92</v>
      </c>
    </row>
    <row r="146" ht="18">
      <c r="A146" s="12" t="s">
        <v>72</v>
      </c>
    </row>
    <row r="147" spans="1:2" ht="12.75">
      <c r="A147" s="1" t="s">
        <v>73</v>
      </c>
      <c r="B147" s="1">
        <v>17213</v>
      </c>
    </row>
    <row r="148" spans="1:2" ht="12.75">
      <c r="A148" s="1" t="s">
        <v>74</v>
      </c>
      <c r="B148" s="1">
        <v>16535</v>
      </c>
    </row>
    <row r="149" spans="1:2" ht="12.75">
      <c r="A149" s="1" t="s">
        <v>75</v>
      </c>
      <c r="B149" s="1">
        <v>16259</v>
      </c>
    </row>
    <row r="150" spans="1:2" ht="15.75">
      <c r="A150" s="3" t="s">
        <v>16</v>
      </c>
      <c r="B150" s="11">
        <f>(B147*0.2)+(B148*0.6)+(B149*0.2)</f>
        <v>16615</v>
      </c>
    </row>
    <row r="152" spans="1:2" ht="18">
      <c r="A152" s="14" t="s">
        <v>76</v>
      </c>
      <c r="B152" s="14">
        <f>GEOMEAN(B120,B126,B132,B138,B144,B150)*0.4067</f>
        <v>121</v>
      </c>
    </row>
    <row r="154" spans="1:2" ht="20.25">
      <c r="A154" s="17" t="s">
        <v>77</v>
      </c>
      <c r="B154" s="18">
        <f>AVERAGE(B24,B56,B70,B74,B82,B89)</f>
        <v>119</v>
      </c>
    </row>
    <row r="155" spans="1:2" ht="20.25">
      <c r="A155" s="17" t="s">
        <v>78</v>
      </c>
      <c r="B155" s="18">
        <f>AVERAGE(B94,B98,B106,B114,B152)</f>
        <v>120</v>
      </c>
    </row>
    <row r="156" spans="1:2" ht="20.25">
      <c r="A156" s="17" t="s">
        <v>79</v>
      </c>
      <c r="B156" s="18">
        <f>AVERAGE(B154,B155)</f>
        <v>120</v>
      </c>
    </row>
    <row r="158" ht="18">
      <c r="A158" s="12" t="s">
        <v>94</v>
      </c>
    </row>
    <row r="159" spans="1:2" ht="12.75">
      <c r="A159" s="1" t="s">
        <v>93</v>
      </c>
      <c r="B159" s="2">
        <v>31.3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1.25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79.2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3.17</v>
      </c>
    </row>
    <row r="168" spans="1:2" ht="15.75">
      <c r="A168" s="3" t="s">
        <v>16</v>
      </c>
      <c r="B168" s="11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2.52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2.46</v>
      </c>
    </row>
    <row r="7" spans="1:2" ht="12.75">
      <c r="A7" s="1" t="s">
        <v>6</v>
      </c>
      <c r="B7" s="2">
        <v>2.09</v>
      </c>
    </row>
    <row r="8" spans="1:2" ht="12.75">
      <c r="A8" s="1" t="s">
        <v>7</v>
      </c>
      <c r="B8" s="2">
        <v>2.09</v>
      </c>
    </row>
    <row r="9" spans="1:2" ht="12.75">
      <c r="A9" s="1" t="s">
        <v>8</v>
      </c>
      <c r="B9" s="2">
        <v>2.08</v>
      </c>
    </row>
    <row r="10" spans="1:2" ht="12.75">
      <c r="A10" s="1" t="s">
        <v>9</v>
      </c>
      <c r="B10" s="2">
        <v>4.45</v>
      </c>
    </row>
    <row r="11" spans="1:2" ht="15.75">
      <c r="A11" s="3" t="s">
        <v>10</v>
      </c>
      <c r="B11" s="4">
        <v>4.45</v>
      </c>
    </row>
    <row r="12" spans="1:2" ht="15.75">
      <c r="A12" s="3" t="s">
        <v>11</v>
      </c>
      <c r="B12" s="4">
        <v>2.32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2" ht="12.75">
      <c r="A16" s="1" t="s">
        <v>13</v>
      </c>
      <c r="B16" s="2">
        <v>2.25</v>
      </c>
    </row>
    <row r="17" spans="1:2" ht="12.75">
      <c r="A17" s="1" t="s">
        <v>14</v>
      </c>
      <c r="B17" s="2">
        <v>2.38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2.61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0.5084</v>
      </c>
      <c r="C28" s="8">
        <v>0.2335</v>
      </c>
      <c r="D28" s="8">
        <v>0.5053</v>
      </c>
      <c r="E28" s="8">
        <v>0.3998</v>
      </c>
      <c r="F28" s="8">
        <v>0.5647</v>
      </c>
      <c r="G28" s="8">
        <v>0.5921</v>
      </c>
    </row>
    <row r="29" spans="2:7" ht="12.75">
      <c r="B29" s="8">
        <v>0.5084</v>
      </c>
      <c r="C29" s="8">
        <v>0.2338</v>
      </c>
      <c r="D29" s="8">
        <v>0.4851</v>
      </c>
      <c r="E29" s="8">
        <v>0.3999</v>
      </c>
      <c r="F29" s="8">
        <v>0.5213</v>
      </c>
      <c r="G29" s="8">
        <v>0.6006</v>
      </c>
    </row>
    <row r="30" spans="2:7" ht="12.75">
      <c r="B30" s="8">
        <v>0.5086</v>
      </c>
      <c r="C30" s="8">
        <v>0.2344</v>
      </c>
      <c r="D30" s="8">
        <v>0.4844</v>
      </c>
      <c r="E30" s="8">
        <v>0.3999</v>
      </c>
      <c r="F30" s="8">
        <v>0.5209</v>
      </c>
      <c r="G30" s="8">
        <v>0.4443</v>
      </c>
    </row>
    <row r="31" spans="2:7" ht="12.75">
      <c r="B31" s="8">
        <v>0.509</v>
      </c>
      <c r="C31" s="8">
        <v>0.2339</v>
      </c>
      <c r="D31" s="8">
        <v>0.4844</v>
      </c>
      <c r="E31" s="8">
        <v>0.3995</v>
      </c>
      <c r="F31" s="8">
        <v>0.5218</v>
      </c>
      <c r="G31" s="8">
        <v>0.3513</v>
      </c>
    </row>
    <row r="32" spans="2:7" ht="12.75">
      <c r="B32" s="8">
        <v>0.5085</v>
      </c>
      <c r="C32" s="8">
        <v>0.234</v>
      </c>
      <c r="D32" s="8">
        <v>0.4846</v>
      </c>
      <c r="E32" s="8">
        <v>0.3994</v>
      </c>
      <c r="F32" s="8">
        <v>0.5203</v>
      </c>
      <c r="G32" s="8">
        <v>0.3979</v>
      </c>
    </row>
    <row r="33" spans="2:7" ht="12.75">
      <c r="B33" s="8">
        <v>0.5086</v>
      </c>
      <c r="C33" s="8">
        <v>0.2341</v>
      </c>
      <c r="D33" s="8">
        <v>0.4845</v>
      </c>
      <c r="E33" s="8">
        <v>0.3991</v>
      </c>
      <c r="F33" s="8">
        <v>0.5237</v>
      </c>
      <c r="G33" s="8">
        <v>0.4563</v>
      </c>
    </row>
    <row r="34" spans="2:7" ht="12.75">
      <c r="B34" s="8">
        <v>0.5085</v>
      </c>
      <c r="C34" s="8">
        <v>0.2345</v>
      </c>
      <c r="D34" s="8">
        <v>0.4845</v>
      </c>
      <c r="E34" s="8">
        <v>0.399</v>
      </c>
      <c r="F34" s="8">
        <v>0.5626</v>
      </c>
      <c r="G34" s="8">
        <v>0.5809</v>
      </c>
    </row>
    <row r="35" spans="2:7" ht="12.75">
      <c r="B35" s="8">
        <v>0.5084</v>
      </c>
      <c r="C35" s="8">
        <v>0.2347</v>
      </c>
      <c r="D35" s="8">
        <v>0.483</v>
      </c>
      <c r="E35" s="8">
        <v>0.4003</v>
      </c>
      <c r="F35" s="8">
        <v>0.5198</v>
      </c>
      <c r="G35" s="8">
        <v>0.4552</v>
      </c>
    </row>
    <row r="36" spans="2:7" ht="12.75">
      <c r="B36" s="8">
        <v>0.5082</v>
      </c>
      <c r="C36" s="8">
        <v>0.2343</v>
      </c>
      <c r="D36" s="8">
        <v>0.4834</v>
      </c>
      <c r="E36" s="8">
        <v>0.3996</v>
      </c>
      <c r="F36" s="8">
        <v>0.5184</v>
      </c>
      <c r="G36" s="8">
        <v>0.5801</v>
      </c>
    </row>
    <row r="37" spans="2:7" ht="12.75">
      <c r="B37" s="8">
        <v>0.5088</v>
      </c>
      <c r="C37" s="8">
        <v>0.2341</v>
      </c>
      <c r="D37" s="8">
        <v>0.4841</v>
      </c>
      <c r="E37" s="8">
        <v>0.3998</v>
      </c>
      <c r="F37" s="8">
        <v>0.5195</v>
      </c>
      <c r="G37" s="8">
        <v>0.414</v>
      </c>
    </row>
    <row r="38" spans="1:2" ht="15.75">
      <c r="A38" s="3" t="s">
        <v>16</v>
      </c>
      <c r="B38" s="7">
        <f>GEOMEAN(B28:G37)</f>
        <v>0.4247</v>
      </c>
    </row>
    <row r="40" ht="18">
      <c r="A40" s="12" t="s">
        <v>27</v>
      </c>
    </row>
    <row r="41" spans="1:2" ht="12.75">
      <c r="A41" s="1" t="s">
        <v>15</v>
      </c>
      <c r="B41" s="2">
        <v>1.91</v>
      </c>
    </row>
    <row r="42" spans="1:2" ht="12.75">
      <c r="A42" s="1" t="s">
        <v>14</v>
      </c>
      <c r="B42" s="2">
        <v>1.32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2.89</v>
      </c>
    </row>
    <row r="45" spans="1:2" ht="12.75">
      <c r="A45" s="1" t="s">
        <v>30</v>
      </c>
      <c r="B45" s="2">
        <v>1.15</v>
      </c>
    </row>
    <row r="46" spans="1:2" ht="12.75">
      <c r="A46" s="1" t="s">
        <v>31</v>
      </c>
      <c r="B46" s="2">
        <v>1.67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87.48</v>
      </c>
    </row>
    <row r="51" spans="1:2" ht="12.75">
      <c r="A51" s="1" t="s">
        <v>15</v>
      </c>
      <c r="B51" s="2">
        <v>207.73</v>
      </c>
    </row>
    <row r="52" spans="1:2" ht="12.75">
      <c r="A52" s="1" t="s">
        <v>14</v>
      </c>
      <c r="B52" s="2">
        <v>210.64</v>
      </c>
    </row>
    <row r="53" spans="1:2" ht="12.75">
      <c r="A53" s="1" t="s">
        <v>33</v>
      </c>
      <c r="B53" s="2">
        <v>505.85</v>
      </c>
    </row>
    <row r="54" spans="1:2" ht="15.75">
      <c r="A54" s="3" t="s">
        <v>16</v>
      </c>
      <c r="B54" s="4">
        <f>B50+B51</f>
        <v>295.21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0.624212962962963</v>
      </c>
      <c r="C60" s="16">
        <v>0.636689814814815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0.648796296296296</v>
      </c>
      <c r="C61" s="16">
        <v>0.651273148148148</v>
      </c>
      <c r="D61" s="16">
        <f t="shared" si="0"/>
        <v>0.00247685185185198</v>
      </c>
    </row>
    <row r="62" spans="1:4" ht="12.75">
      <c r="A62" s="1" t="s">
        <v>37</v>
      </c>
      <c r="B62" s="16">
        <v>0.654236111111111</v>
      </c>
      <c r="C62" s="16">
        <v>0.658865740740741</v>
      </c>
      <c r="D62" s="16">
        <f t="shared" si="0"/>
        <v>0.00462962962962998</v>
      </c>
    </row>
    <row r="63" spans="1:4" ht="12.75">
      <c r="A63" s="1" t="s">
        <v>38</v>
      </c>
      <c r="B63" s="16">
        <v>0.640208333333333</v>
      </c>
      <c r="C63" s="16">
        <v>0.642430555555556</v>
      </c>
      <c r="D63" s="16">
        <f t="shared" si="0"/>
        <v>0.0022222222222229</v>
      </c>
    </row>
    <row r="64" spans="1:4" ht="12.75">
      <c r="A64" s="1" t="s">
        <v>39</v>
      </c>
      <c r="B64" s="16">
        <v>0.643101851851852</v>
      </c>
      <c r="C64" s="16">
        <v>0.648796296296296</v>
      </c>
      <c r="D64" s="16">
        <f t="shared" si="0"/>
        <v>0.005694444444444</v>
      </c>
    </row>
    <row r="65" spans="1:4" ht="12.75">
      <c r="A65" s="1" t="s">
        <v>40</v>
      </c>
      <c r="B65" s="16">
        <v>0.636689814814815</v>
      </c>
      <c r="C65" s="16">
        <v>0.640208333333333</v>
      </c>
      <c r="D65" s="16">
        <f t="shared" si="0"/>
        <v>0.00351851851851803</v>
      </c>
    </row>
    <row r="66" spans="1:4" ht="12.75">
      <c r="A66" s="1" t="s">
        <v>41</v>
      </c>
      <c r="B66" s="16">
        <v>0.642430555555556</v>
      </c>
      <c r="C66" s="16">
        <v>0.643101851851852</v>
      </c>
      <c r="D66" s="16">
        <f t="shared" si="0"/>
        <v>0.000671296296296031</v>
      </c>
    </row>
    <row r="67" spans="1:4" ht="12.75">
      <c r="A67" s="1" t="s">
        <v>42</v>
      </c>
      <c r="B67" s="16">
        <v>0.651273148148148</v>
      </c>
      <c r="C67" s="16">
        <v>0.654236111111111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0.00325723286009578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0.00130787037037037</v>
      </c>
    </row>
    <row r="74" spans="1:2" ht="18">
      <c r="A74" s="13" t="s">
        <v>44</v>
      </c>
      <c r="B74" s="14">
        <f>1/B72*0.1447</f>
        <v>111</v>
      </c>
    </row>
    <row r="76" ht="18">
      <c r="A76" s="12" t="s">
        <v>56</v>
      </c>
    </row>
    <row r="77" spans="1:2" ht="12.75">
      <c r="A77" s="1" t="s">
        <v>45</v>
      </c>
      <c r="B77" s="10">
        <v>2807</v>
      </c>
    </row>
    <row r="78" spans="1:2" ht="12.75">
      <c r="A78" s="1" t="s">
        <v>46</v>
      </c>
      <c r="B78" s="10">
        <v>972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154</v>
      </c>
    </row>
    <row r="82" spans="1:2" ht="18">
      <c r="A82" s="13" t="s">
        <v>48</v>
      </c>
      <c r="B82" s="14">
        <f>B80*0.68</f>
        <v>105</v>
      </c>
    </row>
    <row r="84" ht="18">
      <c r="A84" s="12" t="s">
        <v>49</v>
      </c>
    </row>
    <row r="85" spans="1:2" ht="12.75">
      <c r="A85" s="1" t="s">
        <v>50</v>
      </c>
      <c r="B85" s="2">
        <v>42.2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0.00225694444444444</v>
      </c>
    </row>
    <row r="94" spans="1:2" ht="18">
      <c r="A94" s="13" t="s">
        <v>54</v>
      </c>
      <c r="B94" s="14">
        <f>GEOMEAN(1/B91,1/B92)*0.1862</f>
        <v>114</v>
      </c>
    </row>
    <row r="96" spans="1:2" ht="18">
      <c r="A96" s="12" t="s">
        <v>57</v>
      </c>
      <c r="B96" s="5">
        <v>0.00712962962962963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0.00340277777777778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0.00206018518518519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0.0101041666666667</v>
      </c>
    </row>
    <row r="109" spans="1:2" ht="18">
      <c r="A109" s="12" t="s">
        <v>65</v>
      </c>
      <c r="B109" s="5">
        <v>0.00331018518518519</v>
      </c>
    </row>
    <row r="110" spans="1:2" ht="18">
      <c r="A110" s="12" t="s">
        <v>66</v>
      </c>
      <c r="B110" s="5">
        <v>0.0574537037037037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0.0174189814814815</v>
      </c>
    </row>
    <row r="114" spans="1:2" ht="18">
      <c r="A114" s="13" t="s">
        <v>87</v>
      </c>
      <c r="B114" s="14">
        <f>GEOMEAN(1/B108,1/B109,1/B110,1/B111,1/B112)*0.929</f>
        <v>105</v>
      </c>
    </row>
    <row r="116" ht="18">
      <c r="A116" s="12" t="s">
        <v>69</v>
      </c>
    </row>
    <row r="117" spans="1:2" ht="12.75">
      <c r="A117" s="1" t="s">
        <v>73</v>
      </c>
      <c r="B117" s="1">
        <v>181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111</v>
      </c>
    </row>
    <row r="120" spans="1:2" ht="15.75">
      <c r="A120" s="3" t="s">
        <v>16</v>
      </c>
      <c r="B120" s="11">
        <f>(B117*0.2)+(B118*0.6)+(B119*0.2)</f>
        <v>142</v>
      </c>
    </row>
    <row r="122" ht="18">
      <c r="A122" s="12" t="s">
        <v>70</v>
      </c>
    </row>
    <row r="123" spans="1:2" ht="12.75">
      <c r="A123" s="1" t="s">
        <v>73</v>
      </c>
      <c r="B123" s="1">
        <v>137</v>
      </c>
    </row>
    <row r="124" spans="1:2" ht="12.75">
      <c r="A124" s="1" t="s">
        <v>74</v>
      </c>
      <c r="B124" s="1">
        <v>136</v>
      </c>
    </row>
    <row r="125" spans="1:2" ht="12.75">
      <c r="A125" s="1" t="s">
        <v>75</v>
      </c>
      <c r="B125" s="1">
        <v>134</v>
      </c>
    </row>
    <row r="126" spans="1:2" ht="15.75">
      <c r="A126" s="3" t="s">
        <v>16</v>
      </c>
      <c r="B126" s="11">
        <f>(B123*0.2)+(B124*0.6)+(B125*0.2)</f>
        <v>136</v>
      </c>
    </row>
    <row r="128" ht="18">
      <c r="A128" s="12" t="s">
        <v>71</v>
      </c>
    </row>
    <row r="129" spans="1:2" ht="12.75">
      <c r="A129" s="1" t="s">
        <v>73</v>
      </c>
      <c r="B129" s="1">
        <v>103</v>
      </c>
    </row>
    <row r="130" spans="1:2" ht="12.75">
      <c r="A130" s="1" t="s">
        <v>74</v>
      </c>
      <c r="B130" s="1">
        <v>90</v>
      </c>
    </row>
    <row r="131" spans="1:2" ht="12.75">
      <c r="A131" s="1" t="s">
        <v>75</v>
      </c>
      <c r="B131" s="1">
        <v>89</v>
      </c>
    </row>
    <row r="132" spans="1:2" ht="15.75">
      <c r="A132" s="3" t="s">
        <v>16</v>
      </c>
      <c r="B132" s="11">
        <f>(B129*0.2)+(B130*0.6)+(B131*0.2)</f>
        <v>92</v>
      </c>
    </row>
    <row r="134" ht="18">
      <c r="A134" s="12" t="s">
        <v>85</v>
      </c>
    </row>
    <row r="135" spans="1:2" ht="12.75">
      <c r="A135" s="1" t="s">
        <v>73</v>
      </c>
      <c r="B135" s="1">
        <v>196</v>
      </c>
    </row>
    <row r="136" spans="1:2" ht="12.75">
      <c r="A136" s="1" t="s">
        <v>74</v>
      </c>
      <c r="B136" s="1">
        <v>170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165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85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88</v>
      </c>
    </row>
    <row r="146" ht="18">
      <c r="A146" s="12" t="s">
        <v>72</v>
      </c>
    </row>
    <row r="147" spans="1:2" ht="12.75">
      <c r="A147" s="1" t="s">
        <v>73</v>
      </c>
      <c r="B147" s="1">
        <v>17083</v>
      </c>
    </row>
    <row r="148" spans="1:2" ht="12.75">
      <c r="A148" s="1" t="s">
        <v>74</v>
      </c>
      <c r="B148" s="1">
        <v>16372</v>
      </c>
    </row>
    <row r="149" spans="1:2" ht="12.75">
      <c r="A149" s="1" t="s">
        <v>75</v>
      </c>
      <c r="B149" s="1">
        <v>16120</v>
      </c>
    </row>
    <row r="150" spans="1:2" ht="15.75">
      <c r="A150" s="3" t="s">
        <v>16</v>
      </c>
      <c r="B150" s="11">
        <f>(B147*0.2)+(B148*0.6)+(B149*0.2)</f>
        <v>16464</v>
      </c>
    </row>
    <row r="152" spans="1:2" ht="18">
      <c r="A152" s="14" t="s">
        <v>76</v>
      </c>
      <c r="B152" s="14">
        <f>GEOMEAN(B120,B126,B132,B138,B144,B150)*0.4067</f>
        <v>112</v>
      </c>
    </row>
    <row r="154" spans="1:2" ht="20.25">
      <c r="A154" s="17" t="s">
        <v>77</v>
      </c>
      <c r="B154" s="18">
        <f>AVERAGE(B24,B56,B70,B74,B82,B89)</f>
        <v>107</v>
      </c>
    </row>
    <row r="155" spans="1:2" ht="20.25">
      <c r="A155" s="17" t="s">
        <v>78</v>
      </c>
      <c r="B155" s="18">
        <f>AVERAGE(B94,B98,B106,B114,B152)</f>
        <v>108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2.81</v>
      </c>
    </row>
    <row r="4" spans="1:2" ht="12.75">
      <c r="A4" s="1" t="s">
        <v>3</v>
      </c>
      <c r="B4" s="2">
        <v>2.51</v>
      </c>
    </row>
    <row r="5" spans="1:2" ht="12.75">
      <c r="A5" s="1" t="s">
        <v>4</v>
      </c>
      <c r="B5" s="2">
        <v>1.53</v>
      </c>
    </row>
    <row r="6" spans="1:2" ht="12.75">
      <c r="A6" s="1" t="s">
        <v>5</v>
      </c>
      <c r="B6" s="2">
        <v>2.5</v>
      </c>
    </row>
    <row r="7" spans="1:2" ht="12.75">
      <c r="A7" s="1" t="s">
        <v>6</v>
      </c>
      <c r="B7" s="2">
        <v>2.1</v>
      </c>
    </row>
    <row r="8" spans="1:2" ht="12.75">
      <c r="A8" s="1" t="s">
        <v>7</v>
      </c>
      <c r="B8" s="2">
        <v>2.11</v>
      </c>
    </row>
    <row r="9" spans="1:2" ht="12.75">
      <c r="A9" s="1" t="s">
        <v>8</v>
      </c>
      <c r="B9" s="2">
        <v>2.1</v>
      </c>
    </row>
    <row r="10" spans="1:2" ht="12.75">
      <c r="A10" s="1" t="s">
        <v>9</v>
      </c>
      <c r="B10" s="2">
        <v>4.42</v>
      </c>
    </row>
    <row r="11" spans="1:2" ht="15.75">
      <c r="A11" s="3" t="s">
        <v>10</v>
      </c>
      <c r="B11" s="4">
        <v>4.42</v>
      </c>
    </row>
    <row r="12" spans="1:2" ht="15.75">
      <c r="A12" s="3" t="s">
        <v>11</v>
      </c>
      <c r="B12" s="4">
        <v>2.33</v>
      </c>
    </row>
    <row r="13" spans="1:2" ht="15.75">
      <c r="A13" s="3" t="s">
        <v>4</v>
      </c>
      <c r="B13" s="4">
        <v>1.53</v>
      </c>
    </row>
    <row r="15" ht="18">
      <c r="A15" s="12" t="s">
        <v>12</v>
      </c>
    </row>
    <row r="16" spans="1:2" ht="12.75">
      <c r="A16" s="1" t="s">
        <v>13</v>
      </c>
      <c r="B16" s="2">
        <v>2.03</v>
      </c>
    </row>
    <row r="17" spans="1:2" ht="12.75">
      <c r="A17" s="1" t="s">
        <v>14</v>
      </c>
      <c r="B17" s="2">
        <v>2.34</v>
      </c>
    </row>
    <row r="18" spans="1:2" ht="12.75">
      <c r="A18" s="1" t="s">
        <v>15</v>
      </c>
      <c r="B18" s="2">
        <v>4.57</v>
      </c>
    </row>
    <row r="19" spans="1:2" ht="15.75">
      <c r="A19" s="3" t="s">
        <v>16</v>
      </c>
      <c r="B19" s="4">
        <v>2.42</v>
      </c>
    </row>
    <row r="20" spans="1:2" ht="15.75">
      <c r="A20" s="3" t="s">
        <v>9</v>
      </c>
      <c r="B20" s="5">
        <v>0.00204861111111111</v>
      </c>
    </row>
    <row r="22" spans="1:2" ht="18">
      <c r="A22" s="12" t="s">
        <v>17</v>
      </c>
      <c r="B22" s="5">
        <v>0.0150578703703704</v>
      </c>
    </row>
    <row r="24" spans="1:2" ht="18">
      <c r="A24" s="13" t="s">
        <v>18</v>
      </c>
      <c r="B24" s="14">
        <f>GEOMEAN(B11,B12,B13,B16,B18,(1/B20),(1/B22))*11.8</f>
        <v>106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0.5309</v>
      </c>
      <c r="C28" s="8">
        <v>0.2335</v>
      </c>
      <c r="D28" s="8">
        <v>0.5675</v>
      </c>
      <c r="E28" s="8">
        <v>0.3993</v>
      </c>
      <c r="F28" s="8">
        <v>0.5665</v>
      </c>
      <c r="G28" s="8">
        <v>0.5935</v>
      </c>
    </row>
    <row r="29" spans="2:7" ht="12.75">
      <c r="B29" s="8">
        <v>0.5087</v>
      </c>
      <c r="C29" s="8">
        <v>0.2342</v>
      </c>
      <c r="D29" s="8">
        <v>0.4835</v>
      </c>
      <c r="E29" s="8">
        <v>0.4</v>
      </c>
      <c r="F29" s="8">
        <v>0.5213</v>
      </c>
      <c r="G29" s="8">
        <v>0.5863</v>
      </c>
    </row>
    <row r="30" spans="2:7" ht="12.75">
      <c r="B30" s="8">
        <v>0.5089</v>
      </c>
      <c r="C30" s="8">
        <v>0.2343</v>
      </c>
      <c r="D30" s="8">
        <v>0.4831</v>
      </c>
      <c r="E30" s="8">
        <v>0.3994</v>
      </c>
      <c r="F30" s="8">
        <v>0.5213</v>
      </c>
      <c r="G30" s="8">
        <v>0.5993</v>
      </c>
    </row>
    <row r="31" spans="2:7" ht="12.75">
      <c r="B31" s="8">
        <v>0.5082</v>
      </c>
      <c r="C31" s="8">
        <v>0.2342</v>
      </c>
      <c r="D31" s="8">
        <v>0.4829</v>
      </c>
      <c r="E31" s="8">
        <v>0.3995</v>
      </c>
      <c r="F31" s="8">
        <v>0.5204</v>
      </c>
      <c r="G31" s="8">
        <v>0.5985</v>
      </c>
    </row>
    <row r="32" spans="2:7" ht="12.75">
      <c r="B32" s="8">
        <v>0.5083</v>
      </c>
      <c r="C32" s="8">
        <v>0.2345</v>
      </c>
      <c r="D32" s="8">
        <v>0.4832</v>
      </c>
      <c r="E32" s="8">
        <v>0.399</v>
      </c>
      <c r="F32" s="8">
        <v>0.5202</v>
      </c>
      <c r="G32" s="8">
        <v>0.5848</v>
      </c>
    </row>
    <row r="33" spans="2:7" ht="12.75">
      <c r="B33" s="8">
        <v>0.5081</v>
      </c>
      <c r="C33" s="8">
        <v>0.2341</v>
      </c>
      <c r="D33" s="8">
        <v>0.4836</v>
      </c>
      <c r="E33" s="8">
        <v>0.3991</v>
      </c>
      <c r="F33" s="8">
        <v>0.5204</v>
      </c>
      <c r="G33" s="8">
        <v>0.6094</v>
      </c>
    </row>
    <row r="34" spans="2:7" ht="12.75">
      <c r="B34" s="8">
        <v>0.5085</v>
      </c>
      <c r="C34" s="8">
        <v>0.2342</v>
      </c>
      <c r="D34" s="8">
        <v>0.4839</v>
      </c>
      <c r="E34" s="8">
        <v>0.3999</v>
      </c>
      <c r="F34" s="8">
        <v>0.5187</v>
      </c>
      <c r="G34" s="8">
        <v>0.6035</v>
      </c>
    </row>
    <row r="35" spans="2:7" ht="12.75">
      <c r="B35" s="8">
        <v>0.5087</v>
      </c>
      <c r="C35" s="8">
        <v>0.2342</v>
      </c>
      <c r="D35" s="8">
        <v>0.4829</v>
      </c>
      <c r="E35" s="8">
        <v>0.4005</v>
      </c>
      <c r="F35" s="8">
        <v>0.5244</v>
      </c>
      <c r="G35" s="8">
        <v>0.6044</v>
      </c>
    </row>
    <row r="36" spans="2:7" ht="12.75">
      <c r="B36" s="8">
        <v>0.5083</v>
      </c>
      <c r="C36" s="8">
        <v>0.2345</v>
      </c>
      <c r="D36" s="8">
        <v>0.4823</v>
      </c>
      <c r="E36" s="8">
        <v>0.3993</v>
      </c>
      <c r="F36" s="8">
        <v>0.5214</v>
      </c>
      <c r="G36" s="8">
        <v>0.5962</v>
      </c>
    </row>
    <row r="37" spans="2:7" ht="12.75">
      <c r="B37" s="8">
        <v>0.5091</v>
      </c>
      <c r="C37" s="8">
        <v>0.2345</v>
      </c>
      <c r="D37" s="8">
        <v>0.4839</v>
      </c>
      <c r="E37" s="8">
        <v>0.3996</v>
      </c>
      <c r="F37" s="8">
        <v>0.5292</v>
      </c>
      <c r="G37" s="8">
        <v>0.5898</v>
      </c>
    </row>
    <row r="38" spans="1:2" ht="15.75">
      <c r="A38" s="3" t="s">
        <v>16</v>
      </c>
      <c r="B38" s="7">
        <f>GEOMEAN(B28:G37)</f>
        <v>0.4411</v>
      </c>
    </row>
    <row r="40" ht="18">
      <c r="A40" s="12" t="s">
        <v>27</v>
      </c>
    </row>
    <row r="41" spans="1:2" ht="12.75">
      <c r="A41" s="1" t="s">
        <v>15</v>
      </c>
      <c r="B41" s="2">
        <v>1.92</v>
      </c>
    </row>
    <row r="42" spans="1:2" ht="12.75">
      <c r="A42" s="1" t="s">
        <v>14</v>
      </c>
      <c r="B42" s="2">
        <v>1.69</v>
      </c>
    </row>
    <row r="43" spans="1:2" ht="12.75">
      <c r="A43" s="1" t="s">
        <v>28</v>
      </c>
      <c r="B43" s="2">
        <v>1.54</v>
      </c>
    </row>
    <row r="44" spans="1:2" ht="12.75">
      <c r="A44" s="1" t="s">
        <v>29</v>
      </c>
      <c r="B44" s="2">
        <v>2.86</v>
      </c>
    </row>
    <row r="45" spans="1:2" ht="12.75">
      <c r="A45" s="1" t="s">
        <v>30</v>
      </c>
      <c r="B45" s="2">
        <v>1.67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2.04</v>
      </c>
    </row>
    <row r="49" ht="18">
      <c r="A49" s="12" t="s">
        <v>32</v>
      </c>
    </row>
    <row r="50" spans="1:2" ht="12.75">
      <c r="A50" s="1" t="s">
        <v>11</v>
      </c>
      <c r="B50" s="2">
        <v>91.73</v>
      </c>
    </row>
    <row r="51" spans="1:2" ht="12.75">
      <c r="A51" s="1" t="s">
        <v>15</v>
      </c>
      <c r="B51" s="2">
        <v>208.93</v>
      </c>
    </row>
    <row r="52" spans="1:2" ht="12.75">
      <c r="A52" s="1" t="s">
        <v>14</v>
      </c>
      <c r="B52" s="2">
        <v>213.57</v>
      </c>
    </row>
    <row r="53" spans="1:2" ht="12.75">
      <c r="A53" s="1" t="s">
        <v>33</v>
      </c>
      <c r="B53" s="2">
        <v>514.23</v>
      </c>
    </row>
    <row r="54" spans="1:2" ht="15.75">
      <c r="A54" s="3" t="s">
        <v>16</v>
      </c>
      <c r="B54" s="4">
        <f>B50+B51</f>
        <v>300.66</v>
      </c>
    </row>
    <row r="56" spans="1:2" ht="18">
      <c r="A56" s="13" t="s">
        <v>26</v>
      </c>
      <c r="B56" s="14">
        <f>GEOMEAN(1/B38,B47,1/B54)*423.5</f>
        <v>105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0.862777777777778</v>
      </c>
      <c r="C60" s="16">
        <v>0.87525462962963</v>
      </c>
      <c r="D60" s="16">
        <f aca="true" t="shared" si="0" ref="D60:D67">C60-B60</f>
        <v>0.012476851851852</v>
      </c>
    </row>
    <row r="61" spans="1:4" ht="12.75">
      <c r="A61" s="1" t="s">
        <v>36</v>
      </c>
      <c r="B61" s="16">
        <v>0.887361111111111</v>
      </c>
      <c r="C61" s="16">
        <v>0.889814814814815</v>
      </c>
      <c r="D61" s="16">
        <f t="shared" si="0"/>
        <v>0.0024537037037039</v>
      </c>
    </row>
    <row r="62" spans="1:4" ht="12.75">
      <c r="A62" s="1" t="s">
        <v>37</v>
      </c>
      <c r="B62" s="16">
        <v>0.892777777777778</v>
      </c>
      <c r="C62" s="16">
        <v>0.897407407407407</v>
      </c>
      <c r="D62" s="16">
        <f t="shared" si="0"/>
        <v>0.00462962962962898</v>
      </c>
    </row>
    <row r="63" spans="1:4" ht="12.75">
      <c r="A63" s="1" t="s">
        <v>38</v>
      </c>
      <c r="B63" s="16">
        <v>0.878773148148148</v>
      </c>
      <c r="C63" s="16">
        <v>0.88099537037037</v>
      </c>
      <c r="D63" s="16">
        <f t="shared" si="0"/>
        <v>0.00222222222222201</v>
      </c>
    </row>
    <row r="64" spans="1:4" ht="12.75">
      <c r="A64" s="1" t="s">
        <v>39</v>
      </c>
      <c r="B64" s="16">
        <v>0.881666666666667</v>
      </c>
      <c r="C64" s="16">
        <v>0.887361111111111</v>
      </c>
      <c r="D64" s="16">
        <f t="shared" si="0"/>
        <v>0.005694444444444</v>
      </c>
    </row>
    <row r="65" spans="1:4" ht="12.75">
      <c r="A65" s="1" t="s">
        <v>40</v>
      </c>
      <c r="B65" s="16">
        <v>0.87525462962963</v>
      </c>
      <c r="C65" s="16">
        <v>0.878773148148148</v>
      </c>
      <c r="D65" s="16">
        <f t="shared" si="0"/>
        <v>0.00351851851851803</v>
      </c>
    </row>
    <row r="66" spans="1:4" ht="12.75">
      <c r="A66" s="1" t="s">
        <v>41</v>
      </c>
      <c r="B66" s="16">
        <v>0.88099537037037</v>
      </c>
      <c r="C66" s="16">
        <v>0.881666666666667</v>
      </c>
      <c r="D66" s="16">
        <f t="shared" si="0"/>
        <v>0.00067129629629703</v>
      </c>
    </row>
    <row r="67" spans="1:4" ht="12.75">
      <c r="A67" s="1" t="s">
        <v>42</v>
      </c>
      <c r="B67" s="16">
        <v>0.889814814814815</v>
      </c>
      <c r="C67" s="16">
        <v>0.892777777777778</v>
      </c>
      <c r="D67" s="16">
        <f t="shared" si="0"/>
        <v>0.00296296296296306</v>
      </c>
    </row>
    <row r="68" spans="1:2" ht="15.75">
      <c r="A68" s="3" t="s">
        <v>16</v>
      </c>
      <c r="B68" s="5">
        <f>GEOMEAN(D60:D67)</f>
        <v>0.00325341203146967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2761</v>
      </c>
    </row>
    <row r="78" spans="1:2" ht="12.75">
      <c r="A78" s="1" t="s">
        <v>46</v>
      </c>
      <c r="B78" s="10">
        <v>897</v>
      </c>
    </row>
    <row r="79" spans="1:2" ht="12.75">
      <c r="A79" s="1" t="s">
        <v>47</v>
      </c>
      <c r="B79" s="10">
        <v>68</v>
      </c>
    </row>
    <row r="80" spans="1:2" ht="15.75">
      <c r="A80" s="3" t="s">
        <v>16</v>
      </c>
      <c r="B80" s="11">
        <f>GEOMEAN((B77*0.6),(B78*0.3),(B79*0.1))</f>
        <v>145</v>
      </c>
    </row>
    <row r="82" spans="1:2" ht="18">
      <c r="A82" s="13" t="s">
        <v>48</v>
      </c>
      <c r="B82" s="14">
        <f>B80*0.68</f>
        <v>99</v>
      </c>
    </row>
    <row r="84" ht="18">
      <c r="A84" s="12" t="s">
        <v>49</v>
      </c>
    </row>
    <row r="85" spans="1:2" ht="12.75">
      <c r="A85" s="1" t="s">
        <v>50</v>
      </c>
      <c r="B85" s="2">
        <v>42.18</v>
      </c>
    </row>
    <row r="86" spans="1:2" ht="12.75">
      <c r="A86" s="1" t="s">
        <v>51</v>
      </c>
      <c r="B86" s="2">
        <v>16.35</v>
      </c>
    </row>
    <row r="87" spans="1:2" ht="15.75">
      <c r="A87" s="3" t="s">
        <v>16</v>
      </c>
      <c r="B87" s="4">
        <v>11.22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0.00125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108</v>
      </c>
    </row>
    <row r="96" spans="1:2" ht="18">
      <c r="A96" s="12" t="s">
        <v>57</v>
      </c>
      <c r="B96" s="5">
        <v>0.0071412037037037</v>
      </c>
    </row>
    <row r="98" spans="1:2" ht="18">
      <c r="A98" s="13" t="s">
        <v>58</v>
      </c>
      <c r="B98" s="14">
        <f>1/B96*0.7465</f>
        <v>105</v>
      </c>
    </row>
    <row r="100" spans="1:2" ht="18">
      <c r="A100" s="12" t="s">
        <v>60</v>
      </c>
      <c r="B100" s="5">
        <v>0.00355324074074074</v>
      </c>
    </row>
    <row r="101" spans="1:2" ht="18">
      <c r="A101" s="12" t="s">
        <v>61</v>
      </c>
      <c r="B101" s="5">
        <v>0.00672453703703704</v>
      </c>
    </row>
    <row r="102" spans="1:2" ht="18">
      <c r="A102" s="12" t="s">
        <v>62</v>
      </c>
      <c r="B102" s="5">
        <v>0.00121527777777778</v>
      </c>
    </row>
    <row r="103" spans="1:2" ht="18">
      <c r="A103" s="12" t="s">
        <v>63</v>
      </c>
      <c r="B103" s="5">
        <v>0.00203703703703704</v>
      </c>
    </row>
    <row r="104" spans="1:2" ht="18">
      <c r="A104" s="12" t="s">
        <v>64</v>
      </c>
      <c r="B104" s="5">
        <v>0.00137731481481481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0.0101388888888889</v>
      </c>
    </row>
    <row r="109" spans="1:2" ht="18">
      <c r="A109" s="12" t="s">
        <v>65</v>
      </c>
      <c r="B109" s="5">
        <v>0.00332175925925926</v>
      </c>
    </row>
    <row r="110" spans="1:2" ht="18">
      <c r="A110" s="12" t="s">
        <v>66</v>
      </c>
      <c r="B110" s="5">
        <v>0.0577893518518519</v>
      </c>
    </row>
    <row r="111" spans="1:2" ht="18">
      <c r="A111" s="12" t="s">
        <v>67</v>
      </c>
      <c r="B111" s="5">
        <v>0.00165509259259259</v>
      </c>
    </row>
    <row r="112" spans="1:2" ht="18">
      <c r="A112" s="12" t="s">
        <v>68</v>
      </c>
      <c r="B112" s="5">
        <v>0.0174652777777778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185</v>
      </c>
    </row>
    <row r="118" spans="1:2" ht="12.75">
      <c r="A118" s="1" t="s">
        <v>74</v>
      </c>
      <c r="B118" s="1">
        <v>140</v>
      </c>
    </row>
    <row r="119" spans="1:2" ht="12.75">
      <c r="A119" s="1" t="s">
        <v>75</v>
      </c>
      <c r="B119" s="1">
        <v>110</v>
      </c>
    </row>
    <row r="120" spans="1:2" ht="15.75">
      <c r="A120" s="3" t="s">
        <v>16</v>
      </c>
      <c r="B120" s="11">
        <f>(B117*0.2)+(B118*0.6)+(B119*0.2)</f>
        <v>143</v>
      </c>
    </row>
    <row r="122" ht="18">
      <c r="A122" s="12" t="s">
        <v>70</v>
      </c>
    </row>
    <row r="123" spans="1:2" ht="12.75">
      <c r="A123" s="1" t="s">
        <v>73</v>
      </c>
      <c r="B123" s="1">
        <v>136</v>
      </c>
    </row>
    <row r="124" spans="1:2" ht="12.75">
      <c r="A124" s="1" t="s">
        <v>74</v>
      </c>
      <c r="B124" s="1">
        <v>134</v>
      </c>
    </row>
    <row r="125" spans="1:2" ht="12.75">
      <c r="A125" s="1" t="s">
        <v>75</v>
      </c>
      <c r="B125" s="1">
        <v>133</v>
      </c>
    </row>
    <row r="126" spans="1:2" ht="15.75">
      <c r="A126" s="3" t="s">
        <v>16</v>
      </c>
      <c r="B126" s="11">
        <f>(B123*0.2)+(B124*0.6)+(B125*0.2)</f>
        <v>134</v>
      </c>
    </row>
    <row r="128" ht="18">
      <c r="A128" s="12" t="s">
        <v>71</v>
      </c>
    </row>
    <row r="129" spans="1:2" ht="12.75">
      <c r="A129" s="1" t="s">
        <v>73</v>
      </c>
      <c r="B129" s="1">
        <v>105</v>
      </c>
    </row>
    <row r="130" spans="1:2" ht="12.75">
      <c r="A130" s="1" t="s">
        <v>74</v>
      </c>
      <c r="B130" s="1">
        <v>88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195</v>
      </c>
    </row>
    <row r="136" spans="1:2" ht="12.75">
      <c r="A136" s="1" t="s">
        <v>74</v>
      </c>
      <c r="B136" s="1">
        <v>168</v>
      </c>
    </row>
    <row r="137" spans="1:2" ht="12.75">
      <c r="A137" s="1" t="s">
        <v>75</v>
      </c>
      <c r="B137" s="1">
        <v>119</v>
      </c>
    </row>
    <row r="138" spans="1:2" ht="15.75">
      <c r="A138" s="3" t="s">
        <v>16</v>
      </c>
      <c r="B138" s="11">
        <f>(B135*0.2)+(B136*0.6)+(B137*0.2)</f>
        <v>164</v>
      </c>
    </row>
    <row r="140" ht="18">
      <c r="A140" s="12" t="s">
        <v>84</v>
      </c>
    </row>
    <row r="141" spans="1:2" ht="12.75">
      <c r="A141" s="1" t="s">
        <v>73</v>
      </c>
      <c r="B141" s="1">
        <v>113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87</v>
      </c>
    </row>
    <row r="146" ht="18">
      <c r="A146" s="12" t="s">
        <v>72</v>
      </c>
    </row>
    <row r="147" spans="1:2" ht="12.75">
      <c r="A147" s="1" t="s">
        <v>73</v>
      </c>
      <c r="B147" s="1">
        <v>17040</v>
      </c>
    </row>
    <row r="148" spans="1:2" ht="12.75">
      <c r="A148" s="1" t="s">
        <v>74</v>
      </c>
      <c r="B148" s="1">
        <v>16302</v>
      </c>
    </row>
    <row r="149" spans="1:2" ht="12.75">
      <c r="A149" s="1" t="s">
        <v>75</v>
      </c>
      <c r="B149" s="1">
        <v>15783</v>
      </c>
    </row>
    <row r="150" spans="1:2" ht="15.75">
      <c r="A150" s="3" t="s">
        <v>16</v>
      </c>
      <c r="B150" s="11">
        <f>(B147*0.2)+(B148*0.6)+(B149*0.2)</f>
        <v>16346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105</v>
      </c>
    </row>
    <row r="155" spans="1:2" ht="20.25">
      <c r="A155" s="17" t="s">
        <v>78</v>
      </c>
      <c r="B155" s="18">
        <f>AVERAGE(B94,B98,B106,B114,B152)</f>
        <v>106</v>
      </c>
    </row>
    <row r="156" spans="1:2" ht="20.25">
      <c r="A156" s="17" t="s">
        <v>79</v>
      </c>
      <c r="B156" s="18">
        <f>AVERAGE(B154,B155)</f>
        <v>106</v>
      </c>
    </row>
    <row r="158" ht="18">
      <c r="A158" s="12" t="s">
        <v>94</v>
      </c>
    </row>
    <row r="159" spans="1:2" ht="12.75">
      <c r="A159" s="1" t="s">
        <v>93</v>
      </c>
      <c r="B159" s="2">
        <v>29.7</v>
      </c>
    </row>
    <row r="160" spans="1:2" ht="12.75">
      <c r="A160" s="1" t="s">
        <v>91</v>
      </c>
      <c r="B160" s="2">
        <v>12.3</v>
      </c>
    </row>
    <row r="161" spans="1:2" ht="12.75">
      <c r="A161" s="1" t="s">
        <v>92</v>
      </c>
      <c r="B161" s="2">
        <f>B159*0.001/0.025</f>
        <v>1.19</v>
      </c>
    </row>
    <row r="162" spans="1:2" ht="15.75">
      <c r="A162" s="3" t="s">
        <v>16</v>
      </c>
      <c r="B162" s="11">
        <f>B160*B161</f>
        <v>15</v>
      </c>
    </row>
    <row r="164" ht="18">
      <c r="A164" s="12" t="s">
        <v>95</v>
      </c>
    </row>
    <row r="165" spans="1:2" ht="12.75">
      <c r="A165" s="1" t="s">
        <v>93</v>
      </c>
      <c r="B165" s="2">
        <v>69.4</v>
      </c>
    </row>
    <row r="166" spans="1:2" ht="12.75">
      <c r="A166" s="1" t="s">
        <v>91</v>
      </c>
      <c r="B166" s="2">
        <v>12.24</v>
      </c>
    </row>
    <row r="167" spans="1:2" ht="12.75">
      <c r="A167" s="1" t="s">
        <v>92</v>
      </c>
      <c r="B167" s="2">
        <f>B165*0.001/0.025</f>
        <v>2.78</v>
      </c>
    </row>
    <row r="168" spans="1:2" ht="15.75">
      <c r="A168" s="3" t="s">
        <v>16</v>
      </c>
      <c r="B168" s="11">
        <f>B166*B167</f>
        <v>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</v>
      </c>
    </row>
    <row r="3" spans="1:2" ht="12.75">
      <c r="A3" s="1" t="s">
        <v>2</v>
      </c>
      <c r="B3" s="2">
        <v>2.77</v>
      </c>
    </row>
    <row r="4" spans="1:2" ht="12.75">
      <c r="A4" s="1" t="s">
        <v>3</v>
      </c>
      <c r="B4" s="2">
        <v>2.48</v>
      </c>
    </row>
    <row r="5" spans="1:2" ht="12.75">
      <c r="A5" s="1" t="s">
        <v>4</v>
      </c>
      <c r="B5" s="2">
        <v>1.44</v>
      </c>
    </row>
    <row r="6" spans="1:2" ht="12.75">
      <c r="A6" s="1" t="s">
        <v>5</v>
      </c>
      <c r="B6" s="2">
        <v>2.4</v>
      </c>
    </row>
    <row r="7" spans="1:2" ht="12.75">
      <c r="A7" s="1" t="s">
        <v>6</v>
      </c>
      <c r="B7" s="2">
        <v>2.02</v>
      </c>
    </row>
    <row r="8" spans="1:2" ht="12.75">
      <c r="A8" s="1" t="s">
        <v>7</v>
      </c>
      <c r="B8" s="2">
        <v>2.04</v>
      </c>
    </row>
    <row r="9" spans="1:2" ht="12.75">
      <c r="A9" s="1" t="s">
        <v>8</v>
      </c>
      <c r="B9" s="2">
        <v>2.07</v>
      </c>
    </row>
    <row r="10" spans="1:2" ht="12.75">
      <c r="A10" s="1" t="s">
        <v>9</v>
      </c>
      <c r="B10" s="2">
        <v>4.38</v>
      </c>
    </row>
    <row r="11" spans="1:2" ht="15.75">
      <c r="A11" s="3" t="s">
        <v>10</v>
      </c>
      <c r="B11" s="4">
        <v>4.38</v>
      </c>
    </row>
    <row r="12" spans="1:2" ht="15.75">
      <c r="A12" s="3" t="s">
        <v>11</v>
      </c>
      <c r="B12" s="4">
        <v>2.28</v>
      </c>
    </row>
    <row r="13" spans="1:2" ht="15.75">
      <c r="A13" s="3" t="s">
        <v>4</v>
      </c>
      <c r="B13" s="4">
        <v>1.44</v>
      </c>
    </row>
    <row r="15" ht="18">
      <c r="A15" s="12" t="s">
        <v>12</v>
      </c>
    </row>
    <row r="16" spans="1:2" ht="12.75">
      <c r="A16" s="1" t="s">
        <v>13</v>
      </c>
      <c r="B16" s="2">
        <v>1.94</v>
      </c>
    </row>
    <row r="17" spans="1:2" ht="12.75">
      <c r="A17" s="1" t="s">
        <v>14</v>
      </c>
      <c r="B17" s="2">
        <v>2.23</v>
      </c>
    </row>
    <row r="18" spans="1:2" ht="12.75">
      <c r="A18" s="1" t="s">
        <v>15</v>
      </c>
      <c r="B18" s="2">
        <v>4.49</v>
      </c>
    </row>
    <row r="19" spans="1:2" ht="15.75">
      <c r="A19" s="3" t="s">
        <v>16</v>
      </c>
      <c r="B19" s="4">
        <v>2.33</v>
      </c>
    </row>
    <row r="20" spans="1:2" ht="15.75">
      <c r="A20" s="3" t="s">
        <v>9</v>
      </c>
      <c r="B20" s="5">
        <v>0.00207175925925926</v>
      </c>
    </row>
    <row r="22" spans="1:2" ht="18">
      <c r="A22" s="12" t="s">
        <v>17</v>
      </c>
      <c r="B22" s="5">
        <v>0.0150810185185185</v>
      </c>
    </row>
    <row r="24" spans="1:2" ht="18">
      <c r="A24" s="13" t="s">
        <v>18</v>
      </c>
      <c r="B24" s="14">
        <f>GEOMEAN(B11,B12,B13,B16,B18,(1/B20),(1/B22))*11.8</f>
        <v>104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0.5214</v>
      </c>
      <c r="C28">
        <v>0.2695</v>
      </c>
      <c r="D28">
        <v>0.5132</v>
      </c>
      <c r="E28">
        <v>0.4986</v>
      </c>
      <c r="F28">
        <v>0.5458</v>
      </c>
      <c r="G28">
        <v>0.6205</v>
      </c>
    </row>
    <row r="29" spans="2:7" ht="12.75">
      <c r="B29">
        <v>0.5207</v>
      </c>
      <c r="C29">
        <v>0.2421</v>
      </c>
      <c r="D29">
        <v>0.4908</v>
      </c>
      <c r="E29">
        <v>0.4066</v>
      </c>
      <c r="F29">
        <v>0.5423</v>
      </c>
      <c r="G29">
        <v>0.6016</v>
      </c>
    </row>
    <row r="30" spans="2:7" ht="12.75">
      <c r="B30">
        <v>0.521</v>
      </c>
      <c r="C30">
        <v>0.2423</v>
      </c>
      <c r="D30">
        <v>0.4904</v>
      </c>
      <c r="E30">
        <v>0.4086</v>
      </c>
      <c r="F30">
        <v>0.5441</v>
      </c>
      <c r="G30">
        <v>0.6116</v>
      </c>
    </row>
    <row r="31" spans="2:7" ht="12.75">
      <c r="B31">
        <v>0.5205</v>
      </c>
      <c r="C31">
        <v>0.2419</v>
      </c>
      <c r="D31">
        <v>0.4902</v>
      </c>
      <c r="E31">
        <v>0.408</v>
      </c>
      <c r="F31">
        <v>0.5419</v>
      </c>
      <c r="G31">
        <v>0.5857</v>
      </c>
    </row>
    <row r="32" spans="2:7" ht="12.75">
      <c r="B32">
        <v>0.5207</v>
      </c>
      <c r="C32">
        <v>0.2423</v>
      </c>
      <c r="D32">
        <v>0.4902</v>
      </c>
      <c r="E32">
        <v>0.4073</v>
      </c>
      <c r="F32">
        <v>0.5486</v>
      </c>
      <c r="G32">
        <v>0.6002</v>
      </c>
    </row>
    <row r="33" spans="2:7" ht="12.75">
      <c r="B33">
        <v>0.5205</v>
      </c>
      <c r="C33">
        <v>0.2424</v>
      </c>
      <c r="D33">
        <v>0.4909</v>
      </c>
      <c r="E33">
        <v>0.4084</v>
      </c>
      <c r="F33">
        <v>0.5522</v>
      </c>
      <c r="G33">
        <v>0.5996</v>
      </c>
    </row>
    <row r="34" spans="2:7" ht="12.75">
      <c r="B34">
        <v>0.521</v>
      </c>
      <c r="C34">
        <v>0.2421</v>
      </c>
      <c r="D34">
        <v>0.4904</v>
      </c>
      <c r="E34">
        <v>0.4076</v>
      </c>
      <c r="F34">
        <v>0.5766</v>
      </c>
      <c r="G34">
        <v>0.5985</v>
      </c>
    </row>
    <row r="35" spans="2:7" ht="12.75">
      <c r="B35">
        <v>0.5203</v>
      </c>
      <c r="C35">
        <v>0.2433</v>
      </c>
      <c r="D35">
        <v>0.4899</v>
      </c>
      <c r="E35">
        <v>0.4083</v>
      </c>
      <c r="F35">
        <v>0.5465</v>
      </c>
      <c r="G35">
        <v>0.5977</v>
      </c>
    </row>
    <row r="36" spans="2:7" ht="12.75">
      <c r="B36">
        <v>0.5206</v>
      </c>
      <c r="C36">
        <v>0.2431</v>
      </c>
      <c r="D36">
        <v>0.4909</v>
      </c>
      <c r="E36">
        <v>0.4077</v>
      </c>
      <c r="F36">
        <v>0.5423</v>
      </c>
      <c r="G36">
        <v>0.5821</v>
      </c>
    </row>
    <row r="37" spans="2:7" ht="12.75">
      <c r="B37">
        <v>0.5206</v>
      </c>
      <c r="C37">
        <v>0.2429</v>
      </c>
      <c r="D37">
        <v>0.4898</v>
      </c>
      <c r="E37">
        <v>0.4077</v>
      </c>
      <c r="F37">
        <v>0.5397</v>
      </c>
      <c r="G37">
        <v>0.5886</v>
      </c>
    </row>
    <row r="38" spans="1:2" ht="15.75">
      <c r="A38" s="3" t="s">
        <v>16</v>
      </c>
      <c r="B38" s="7">
        <f>GEOMEAN(B28:G37)</f>
        <v>0.4524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1.65</v>
      </c>
    </row>
    <row r="43" spans="1:2" ht="12.75">
      <c r="A43" s="1" t="s">
        <v>28</v>
      </c>
      <c r="B43" s="2">
        <v>1.53</v>
      </c>
    </row>
    <row r="44" spans="1:2" ht="12.75">
      <c r="A44" s="1" t="s">
        <v>29</v>
      </c>
      <c r="B44" s="2">
        <v>2.88</v>
      </c>
    </row>
    <row r="45" spans="1:2" ht="12.75">
      <c r="A45" s="1" t="s">
        <v>30</v>
      </c>
      <c r="B45" s="2">
        <v>1.64</v>
      </c>
    </row>
    <row r="46" spans="1:2" ht="12.75">
      <c r="A46" s="1" t="s">
        <v>31</v>
      </c>
      <c r="B46" s="2">
        <v>1.89</v>
      </c>
    </row>
    <row r="47" spans="1:2" ht="15.75">
      <c r="A47" s="3" t="s">
        <v>16</v>
      </c>
      <c r="B47" s="4">
        <f>GEOMEAN(B41,B43,B44)</f>
        <v>2.03</v>
      </c>
    </row>
    <row r="49" ht="18">
      <c r="A49" s="12" t="s">
        <v>32</v>
      </c>
    </row>
    <row r="50" spans="1:2" ht="12.75">
      <c r="A50" s="1" t="s">
        <v>11</v>
      </c>
      <c r="B50" s="2">
        <v>94.88</v>
      </c>
    </row>
    <row r="51" spans="1:2" ht="12.75">
      <c r="A51" s="1" t="s">
        <v>15</v>
      </c>
      <c r="B51" s="2">
        <v>210.31</v>
      </c>
    </row>
    <row r="52" spans="1:2" ht="12.75">
      <c r="A52" s="1" t="s">
        <v>14</v>
      </c>
      <c r="B52" s="2">
        <v>205.9</v>
      </c>
    </row>
    <row r="53" spans="1:2" ht="12.75">
      <c r="A53" s="1" t="s">
        <v>33</v>
      </c>
      <c r="B53" s="2">
        <v>511.09</v>
      </c>
    </row>
    <row r="54" spans="1:2" ht="15.75">
      <c r="A54" s="3" t="s">
        <v>16</v>
      </c>
      <c r="B54" s="4">
        <f>B50+B51</f>
        <v>305.19</v>
      </c>
    </row>
    <row r="56" spans="1:2" ht="18">
      <c r="A56" s="13" t="s">
        <v>26</v>
      </c>
      <c r="B56" s="14">
        <f>GEOMEAN(1/B38,B47,1/B54)*423.5</f>
        <v>104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0.857013888888889</v>
      </c>
      <c r="C60" s="16">
        <v>0.869537037037037</v>
      </c>
      <c r="D60" s="16">
        <f>C60-B60</f>
        <v>0.012523148148148</v>
      </c>
    </row>
    <row r="61" spans="1:4" ht="12.75">
      <c r="A61" s="1" t="s">
        <v>36</v>
      </c>
      <c r="B61" s="16">
        <v>0.881712962962963</v>
      </c>
      <c r="C61" s="16">
        <v>0.884189814814815</v>
      </c>
      <c r="D61" s="16">
        <f aca="true" t="shared" si="0" ref="D61:D67">C61-B61</f>
        <v>0.00247685185185198</v>
      </c>
    </row>
    <row r="62" spans="1:4" ht="12.75">
      <c r="A62" s="1" t="s">
        <v>37</v>
      </c>
      <c r="B62" s="16">
        <v>0.887199074074074</v>
      </c>
      <c r="C62" s="16">
        <v>0.891828703703704</v>
      </c>
      <c r="D62" s="16">
        <f t="shared" si="0"/>
        <v>0.00462962962963009</v>
      </c>
    </row>
    <row r="63" spans="1:4" ht="12.75">
      <c r="A63" s="1" t="s">
        <v>38</v>
      </c>
      <c r="B63" s="16">
        <v>0.873078703703704</v>
      </c>
      <c r="C63" s="16">
        <v>0.875300925925926</v>
      </c>
      <c r="D63" s="16">
        <f t="shared" si="0"/>
        <v>0.00222222222222201</v>
      </c>
    </row>
    <row r="64" spans="1:4" ht="12.75">
      <c r="A64" s="1" t="s">
        <v>39</v>
      </c>
      <c r="B64" s="16">
        <v>0.875972222222222</v>
      </c>
      <c r="C64" s="16">
        <v>0.881712962962963</v>
      </c>
      <c r="D64" s="16">
        <f t="shared" si="0"/>
        <v>0.00574074074074093</v>
      </c>
    </row>
    <row r="65" spans="1:4" ht="12.75">
      <c r="A65" s="1" t="s">
        <v>40</v>
      </c>
      <c r="B65" s="16">
        <v>0.869537037037037</v>
      </c>
      <c r="C65" s="16">
        <v>0.873078703703704</v>
      </c>
      <c r="D65" s="16">
        <f t="shared" si="0"/>
        <v>0.003541666666667</v>
      </c>
    </row>
    <row r="66" spans="1:4" ht="12.75">
      <c r="A66" s="1" t="s">
        <v>41</v>
      </c>
      <c r="B66" s="16">
        <v>0.875300925925926</v>
      </c>
      <c r="C66" s="16">
        <v>0.875972222222222</v>
      </c>
      <c r="D66" s="16">
        <f t="shared" si="0"/>
        <v>0.000671296296296031</v>
      </c>
    </row>
    <row r="67" spans="1:4" ht="12.75">
      <c r="A67" s="1" t="s">
        <v>42</v>
      </c>
      <c r="B67" s="16">
        <v>0.884189814814815</v>
      </c>
      <c r="C67" s="16">
        <v>0.887199074074074</v>
      </c>
      <c r="D67" s="16">
        <f t="shared" si="0"/>
        <v>0.00300925925925899</v>
      </c>
    </row>
    <row r="68" spans="1:2" ht="15.75">
      <c r="A68" s="3" t="s">
        <v>16</v>
      </c>
      <c r="B68" s="5">
        <f>GEOMEAN(D60:D67)</f>
        <v>0.00327104933885752</v>
      </c>
    </row>
    <row r="70" spans="1:2" ht="18">
      <c r="A70" s="13" t="s">
        <v>43</v>
      </c>
      <c r="B70" s="14">
        <f>1/B68*0.34245</f>
        <v>105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2689</v>
      </c>
    </row>
    <row r="78" spans="1:2" ht="12.75">
      <c r="A78" s="1" t="s">
        <v>46</v>
      </c>
      <c r="B78" s="10">
        <v>964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152</v>
      </c>
    </row>
    <row r="82" spans="1:2" ht="18">
      <c r="A82" s="13" t="s">
        <v>48</v>
      </c>
      <c r="B82" s="14">
        <f>B80*0.68</f>
        <v>103</v>
      </c>
    </row>
    <row r="84" ht="18">
      <c r="A84" s="12" t="s">
        <v>49</v>
      </c>
    </row>
    <row r="85" spans="1:2" ht="12.75">
      <c r="A85" s="1" t="s">
        <v>50</v>
      </c>
      <c r="B85" s="2">
        <v>42.22</v>
      </c>
    </row>
    <row r="86" spans="1:2" ht="12.75">
      <c r="A86" s="1" t="s">
        <v>51</v>
      </c>
      <c r="B86" s="2">
        <v>16.31</v>
      </c>
    </row>
    <row r="87" spans="1:2" ht="15.75">
      <c r="A87" s="3" t="s">
        <v>16</v>
      </c>
      <c r="B87" s="4">
        <v>11.21</v>
      </c>
    </row>
    <row r="89" spans="1:2" ht="18">
      <c r="A89" s="13" t="s">
        <v>52</v>
      </c>
      <c r="B89" s="14">
        <f>B87*9.38</f>
        <v>105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0.00210648148148148</v>
      </c>
    </row>
    <row r="94" spans="1:2" ht="18">
      <c r="A94" s="13" t="s">
        <v>54</v>
      </c>
      <c r="B94" s="14">
        <f>GEOMEAN(1/B91,1/B92)*0.1862</f>
        <v>112</v>
      </c>
    </row>
    <row r="96" spans="1:2" ht="18">
      <c r="A96" s="12" t="s">
        <v>57</v>
      </c>
      <c r="B96" s="5">
        <v>0.00721064814814815</v>
      </c>
    </row>
    <row r="98" spans="1:2" ht="18">
      <c r="A98" s="13" t="s">
        <v>58</v>
      </c>
      <c r="B98" s="14">
        <f>1/B96*0.7465</f>
        <v>104</v>
      </c>
    </row>
    <row r="100" spans="1:2" ht="18">
      <c r="A100" s="12" t="s">
        <v>60</v>
      </c>
      <c r="B100" s="5">
        <v>0.00350694444444444</v>
      </c>
    </row>
    <row r="101" spans="1:2" ht="18">
      <c r="A101" s="12" t="s">
        <v>61</v>
      </c>
      <c r="B101" s="5">
        <v>0.00671296296296296</v>
      </c>
    </row>
    <row r="102" spans="1:2" ht="18">
      <c r="A102" s="12" t="s">
        <v>62</v>
      </c>
      <c r="B102" s="5">
        <v>0.00122685185185185</v>
      </c>
    </row>
    <row r="103" spans="1:2" ht="18">
      <c r="A103" s="12" t="s">
        <v>63</v>
      </c>
      <c r="B103" s="5">
        <v>0.00204861111111111</v>
      </c>
    </row>
    <row r="104" spans="1:2" ht="18">
      <c r="A104" s="12" t="s">
        <v>64</v>
      </c>
      <c r="B104" s="5">
        <v>0.00136574074074074</v>
      </c>
    </row>
    <row r="106" spans="1:2" ht="18">
      <c r="A106" s="13" t="s">
        <v>86</v>
      </c>
      <c r="B106" s="14">
        <f>GEOMEAN(1/B100,1/B101,1/B102,1/B103,1/B104)*0.2501</f>
        <v>104</v>
      </c>
    </row>
    <row r="108" spans="1:2" ht="18">
      <c r="A108" s="12" t="s">
        <v>59</v>
      </c>
      <c r="B108" s="5">
        <v>0.0102430555555556</v>
      </c>
    </row>
    <row r="109" spans="1:2" ht="18">
      <c r="A109" s="12" t="s">
        <v>65</v>
      </c>
      <c r="B109" s="5">
        <v>0.00334490740740741</v>
      </c>
    </row>
    <row r="110" spans="1:2" ht="18">
      <c r="A110" s="12" t="s">
        <v>66</v>
      </c>
      <c r="B110" s="5">
        <v>0.0575347222222222</v>
      </c>
    </row>
    <row r="111" spans="1:2" ht="18">
      <c r="A111" s="12" t="s">
        <v>67</v>
      </c>
      <c r="B111" s="5">
        <v>0.00164351851851852</v>
      </c>
    </row>
    <row r="112" spans="1:2" ht="18">
      <c r="A112" s="12" t="s">
        <v>68</v>
      </c>
      <c r="B112" s="5">
        <v>0.0174074074074074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155</v>
      </c>
    </row>
    <row r="118" spans="1:2" ht="12.75">
      <c r="A118" s="1" t="s">
        <v>74</v>
      </c>
      <c r="B118" s="1">
        <v>127</v>
      </c>
    </row>
    <row r="119" spans="1:2" ht="12.75">
      <c r="A119" s="1" t="s">
        <v>75</v>
      </c>
      <c r="B119" s="1">
        <v>120</v>
      </c>
    </row>
    <row r="120" spans="1:2" ht="15.75">
      <c r="A120" s="3" t="s">
        <v>16</v>
      </c>
      <c r="B120" s="11">
        <f>(B117*0.2)+(B118*0.6)+(B119*0.2)</f>
        <v>131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85</v>
      </c>
    </row>
    <row r="131" spans="1:2" ht="12.75">
      <c r="A131" s="1" t="s">
        <v>75</v>
      </c>
      <c r="B131" s="1">
        <v>85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175</v>
      </c>
    </row>
    <row r="136" spans="1:2" ht="12.75">
      <c r="A136" s="1" t="s">
        <v>74</v>
      </c>
      <c r="B136" s="1">
        <v>155</v>
      </c>
    </row>
    <row r="137" spans="1:2" ht="12.75">
      <c r="A137" s="1" t="s">
        <v>75</v>
      </c>
      <c r="B137" s="1">
        <v>112</v>
      </c>
    </row>
    <row r="138" spans="1:2" ht="15.75">
      <c r="A138" s="3" t="s">
        <v>16</v>
      </c>
      <c r="B138" s="11">
        <f>(B135*0.2)+(B136*0.6)+(B137*0.2)</f>
        <v>150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77</v>
      </c>
    </row>
    <row r="143" spans="1:2" ht="12.75">
      <c r="A143" s="1" t="s">
        <v>75</v>
      </c>
      <c r="B143" s="1">
        <v>69</v>
      </c>
    </row>
    <row r="144" spans="1:2" ht="15.75">
      <c r="A144" s="3" t="s">
        <v>16</v>
      </c>
      <c r="B144" s="11">
        <f>(B141*0.2)+(B142*0.6)+(B143*0.2)</f>
        <v>77</v>
      </c>
    </row>
    <row r="146" ht="18">
      <c r="A146" s="12" t="s">
        <v>72</v>
      </c>
    </row>
    <row r="147" spans="1:2" ht="12.75">
      <c r="A147" s="1" t="s">
        <v>73</v>
      </c>
      <c r="B147" s="1">
        <v>16834</v>
      </c>
    </row>
    <row r="148" spans="1:2" ht="12.75">
      <c r="A148" s="1" t="s">
        <v>74</v>
      </c>
      <c r="B148" s="1">
        <v>16169</v>
      </c>
    </row>
    <row r="149" spans="1:2" ht="12.75">
      <c r="A149" s="1" t="s">
        <v>75</v>
      </c>
      <c r="B149" s="1">
        <v>15769</v>
      </c>
    </row>
    <row r="150" spans="1:2" ht="15.75">
      <c r="A150" s="3" t="s">
        <v>16</v>
      </c>
      <c r="B150" s="11">
        <f>(B147*0.2)+(B148*0.6)+(B149*0.2)</f>
        <v>16222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104</v>
      </c>
    </row>
    <row r="155" spans="1:2" ht="20.25">
      <c r="A155" s="17" t="s">
        <v>78</v>
      </c>
      <c r="B155" s="18">
        <f>AVERAGE(B94,B98,B106,B114,B152)</f>
        <v>105</v>
      </c>
    </row>
    <row r="156" spans="1:2" ht="20.25">
      <c r="A156" s="17" t="s">
        <v>79</v>
      </c>
      <c r="B156" s="18">
        <f>AVERAGE(B154,B155)</f>
        <v>105</v>
      </c>
    </row>
    <row r="158" ht="18">
      <c r="A158" s="12" t="s">
        <v>94</v>
      </c>
    </row>
    <row r="159" spans="1:2" ht="12.75">
      <c r="A159" s="1" t="s">
        <v>93</v>
      </c>
      <c r="B159" s="2">
        <v>45.1</v>
      </c>
    </row>
    <row r="160" spans="1:2" ht="12.75">
      <c r="A160" s="1" t="s">
        <v>91</v>
      </c>
      <c r="B160" s="2">
        <v>11.8</v>
      </c>
    </row>
    <row r="161" spans="1:2" ht="12.75">
      <c r="A161" s="1" t="s">
        <v>92</v>
      </c>
      <c r="B161" s="2">
        <f>B159*0.001/0.025</f>
        <v>1.8</v>
      </c>
    </row>
    <row r="162" spans="1:2" ht="15.75">
      <c r="A162" s="3" t="s">
        <v>16</v>
      </c>
      <c r="B162" s="11">
        <f>B160*B161</f>
        <v>21</v>
      </c>
    </row>
    <row r="164" ht="18">
      <c r="A164" s="12" t="s">
        <v>95</v>
      </c>
    </row>
    <row r="165" spans="1:2" ht="12.75">
      <c r="A165" s="1" t="s">
        <v>93</v>
      </c>
      <c r="B165" s="2">
        <v>76.7</v>
      </c>
    </row>
    <row r="166" spans="1:2" ht="12.75">
      <c r="A166" s="1" t="s">
        <v>91</v>
      </c>
      <c r="B166" s="2">
        <v>11.7</v>
      </c>
    </row>
    <row r="167" spans="1:2" ht="12.75">
      <c r="A167" s="1" t="s">
        <v>92</v>
      </c>
      <c r="B167" s="2">
        <f>B165*0.001/0.025</f>
        <v>3.07</v>
      </c>
    </row>
    <row r="168" spans="1:2" ht="15.75">
      <c r="A168" s="3" t="s">
        <v>16</v>
      </c>
      <c r="B168" s="11">
        <f>B166*B167</f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1.37</v>
      </c>
    </row>
    <row r="3" spans="1:2" ht="12.75">
      <c r="A3" s="1" t="s">
        <v>2</v>
      </c>
      <c r="B3" s="2">
        <v>2.87</v>
      </c>
    </row>
    <row r="4" spans="1:2" ht="12.75">
      <c r="A4" s="1" t="s">
        <v>3</v>
      </c>
      <c r="B4" s="2">
        <v>2.57</v>
      </c>
    </row>
    <row r="5" spans="1:2" ht="12.75">
      <c r="A5" s="1" t="s">
        <v>4</v>
      </c>
      <c r="B5" s="2">
        <v>1.47</v>
      </c>
    </row>
    <row r="6" spans="1:2" ht="12.75">
      <c r="A6" s="1" t="s">
        <v>5</v>
      </c>
      <c r="B6" s="2">
        <v>2.47</v>
      </c>
    </row>
    <row r="7" spans="1:2" ht="12.75">
      <c r="A7" s="1" t="s">
        <v>6</v>
      </c>
      <c r="B7" s="2">
        <v>2.12</v>
      </c>
    </row>
    <row r="8" spans="1:2" ht="12.75">
      <c r="A8" s="1" t="s">
        <v>7</v>
      </c>
      <c r="B8" s="2">
        <v>2.22</v>
      </c>
    </row>
    <row r="9" spans="1:2" ht="12.75">
      <c r="A9" s="1" t="s">
        <v>8</v>
      </c>
      <c r="B9" s="2">
        <v>2.15</v>
      </c>
    </row>
    <row r="10" spans="1:2" ht="12.75">
      <c r="A10" s="1" t="s">
        <v>9</v>
      </c>
      <c r="B10" s="2">
        <v>4.67</v>
      </c>
    </row>
    <row r="11" spans="1:2" ht="15.75">
      <c r="A11" s="3" t="s">
        <v>10</v>
      </c>
      <c r="B11" s="4">
        <v>4.67</v>
      </c>
    </row>
    <row r="12" spans="1:2" ht="15.75">
      <c r="A12" s="3" t="s">
        <v>11</v>
      </c>
      <c r="B12" s="4">
        <v>2.36</v>
      </c>
    </row>
    <row r="13" spans="1:2" ht="15.75">
      <c r="A13" s="3" t="s">
        <v>4</v>
      </c>
      <c r="B13" s="4">
        <v>1.47</v>
      </c>
    </row>
    <row r="15" ht="18">
      <c r="A15" s="12" t="s">
        <v>12</v>
      </c>
    </row>
    <row r="16" spans="1:5" ht="12.75">
      <c r="A16" s="1" t="s">
        <v>13</v>
      </c>
      <c r="B16" s="2">
        <v>1.95</v>
      </c>
      <c r="D16" s="2"/>
      <c r="E16" s="2"/>
    </row>
    <row r="17" spans="1:5" ht="12.75">
      <c r="A17" s="1" t="s">
        <v>14</v>
      </c>
      <c r="B17" s="2">
        <v>2.25</v>
      </c>
      <c r="D17" s="2"/>
      <c r="E17" s="2"/>
    </row>
    <row r="18" spans="1:5" ht="12.75">
      <c r="A18" s="1" t="s">
        <v>15</v>
      </c>
      <c r="B18" s="2">
        <v>4.59</v>
      </c>
      <c r="D18" s="2"/>
      <c r="E18" s="2"/>
    </row>
    <row r="19" spans="1:5" ht="15.75">
      <c r="A19" s="3" t="s">
        <v>16</v>
      </c>
      <c r="B19" s="4">
        <v>2.35</v>
      </c>
      <c r="D19" s="4"/>
      <c r="E19" s="4"/>
    </row>
    <row r="20" spans="1:5" ht="15.75">
      <c r="A20" s="3" t="s">
        <v>9</v>
      </c>
      <c r="B20" s="5">
        <v>0.00194444444444444</v>
      </c>
      <c r="D20" s="5"/>
      <c r="E20" s="5"/>
    </row>
    <row r="22" spans="1:2" ht="18">
      <c r="A22" s="12" t="s">
        <v>17</v>
      </c>
      <c r="B22" s="5">
        <v>0.0140740740740741</v>
      </c>
    </row>
    <row r="24" spans="1:2" ht="18">
      <c r="A24" s="13" t="s">
        <v>18</v>
      </c>
      <c r="B24" s="14">
        <f>GEOMEAN(B11,B12,B13,B16,B18,(1/B20),(1/B22))*11.8</f>
        <v>108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0.489</v>
      </c>
      <c r="C28">
        <v>0.251</v>
      </c>
      <c r="D28">
        <v>0.4682</v>
      </c>
      <c r="E28">
        <v>0.3863</v>
      </c>
      <c r="F28">
        <v>0.5191</v>
      </c>
      <c r="G28">
        <v>0.608</v>
      </c>
    </row>
    <row r="29" spans="2:7" ht="12.75">
      <c r="B29">
        <v>0.489</v>
      </c>
      <c r="C29">
        <v>0.2522</v>
      </c>
      <c r="D29">
        <v>0.4488</v>
      </c>
      <c r="E29">
        <v>0.3868</v>
      </c>
      <c r="F29">
        <v>0.5241</v>
      </c>
      <c r="G29">
        <v>0.6397</v>
      </c>
    </row>
    <row r="30" spans="2:7" ht="12.75">
      <c r="B30">
        <v>0.4889</v>
      </c>
      <c r="C30">
        <v>0.2522</v>
      </c>
      <c r="D30">
        <v>0.4481</v>
      </c>
      <c r="E30">
        <v>0.3867</v>
      </c>
      <c r="F30">
        <v>0.5171</v>
      </c>
      <c r="G30">
        <v>0.6003</v>
      </c>
    </row>
    <row r="31" spans="2:7" ht="12.75">
      <c r="B31">
        <v>0.4895</v>
      </c>
      <c r="C31">
        <v>0.2514</v>
      </c>
      <c r="D31">
        <v>0.4484</v>
      </c>
      <c r="E31">
        <v>0.3867</v>
      </c>
      <c r="F31">
        <v>0.5171</v>
      </c>
      <c r="G31">
        <v>0.6004</v>
      </c>
    </row>
    <row r="32" spans="2:7" ht="12.75">
      <c r="B32">
        <v>0.4893</v>
      </c>
      <c r="C32">
        <v>0.2524</v>
      </c>
      <c r="D32">
        <v>0.4502</v>
      </c>
      <c r="E32">
        <v>0.3856</v>
      </c>
      <c r="F32">
        <v>0.6117</v>
      </c>
      <c r="G32">
        <v>0.596</v>
      </c>
    </row>
    <row r="33" spans="2:7" ht="12.75">
      <c r="B33">
        <v>0.4896</v>
      </c>
      <c r="C33">
        <v>0.2518</v>
      </c>
      <c r="D33">
        <v>0.448</v>
      </c>
      <c r="E33">
        <v>0.3863</v>
      </c>
      <c r="F33">
        <v>0.5202</v>
      </c>
      <c r="G33">
        <v>0.5879</v>
      </c>
    </row>
    <row r="34" spans="2:7" ht="12.75">
      <c r="B34">
        <v>0.4892</v>
      </c>
      <c r="C34">
        <v>0.2522</v>
      </c>
      <c r="D34">
        <v>0.4474</v>
      </c>
      <c r="E34">
        <v>0.3857</v>
      </c>
      <c r="F34">
        <v>0.5357</v>
      </c>
      <c r="G34">
        <v>0.5895</v>
      </c>
    </row>
    <row r="35" spans="2:7" ht="12.75">
      <c r="B35">
        <v>0.4895</v>
      </c>
      <c r="C35">
        <v>0.2515</v>
      </c>
      <c r="D35">
        <v>0.4481</v>
      </c>
      <c r="E35">
        <v>0.3862</v>
      </c>
      <c r="F35">
        <v>0.5148</v>
      </c>
      <c r="G35">
        <v>0.6141</v>
      </c>
    </row>
    <row r="36" spans="2:7" ht="12.75">
      <c r="B36">
        <v>0.4897</v>
      </c>
      <c r="C36">
        <v>0.2544</v>
      </c>
      <c r="D36">
        <v>0.4473</v>
      </c>
      <c r="E36">
        <v>0.3857</v>
      </c>
      <c r="F36">
        <v>0.5186</v>
      </c>
      <c r="G36">
        <v>0.6263</v>
      </c>
    </row>
    <row r="37" spans="2:7" ht="12.75">
      <c r="B37">
        <v>0.4887</v>
      </c>
      <c r="C37">
        <v>0.2541</v>
      </c>
      <c r="D37">
        <v>0.4475</v>
      </c>
      <c r="E37">
        <v>0.3869</v>
      </c>
      <c r="F37">
        <v>0.5143</v>
      </c>
      <c r="G37">
        <v>0.5949</v>
      </c>
    </row>
    <row r="38" spans="1:2" ht="15.75">
      <c r="A38" s="3" t="s">
        <v>16</v>
      </c>
      <c r="B38" s="7">
        <f>GEOMEAN(B28:G37)</f>
        <v>0.436</v>
      </c>
    </row>
    <row r="40" ht="18">
      <c r="A40" s="12" t="s">
        <v>27</v>
      </c>
    </row>
    <row r="41" spans="1:2" ht="12.75">
      <c r="A41" s="1" t="s">
        <v>15</v>
      </c>
      <c r="B41" s="2">
        <v>2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1.58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1.72</v>
      </c>
    </row>
    <row r="46" spans="1:2" ht="12.75">
      <c r="A46" s="1" t="s">
        <v>31</v>
      </c>
      <c r="B46" s="2">
        <v>1.97</v>
      </c>
    </row>
    <row r="47" spans="1:2" ht="15.75">
      <c r="A47" s="3" t="s">
        <v>16</v>
      </c>
      <c r="B47" s="4">
        <f>GEOMEAN(B41,B43,B44)</f>
        <v>2.12</v>
      </c>
    </row>
    <row r="49" ht="18">
      <c r="A49" s="12" t="s">
        <v>32</v>
      </c>
    </row>
    <row r="50" spans="1:2" ht="12.75">
      <c r="A50" s="1" t="s">
        <v>11</v>
      </c>
      <c r="B50" s="2">
        <v>92.9</v>
      </c>
    </row>
    <row r="51" spans="1:2" ht="12.75">
      <c r="A51" s="1" t="s">
        <v>15</v>
      </c>
      <c r="B51" s="2">
        <v>199.35</v>
      </c>
    </row>
    <row r="52" spans="1:2" ht="12.75">
      <c r="A52" s="1" t="s">
        <v>14</v>
      </c>
      <c r="B52" s="2">
        <v>192.41</v>
      </c>
    </row>
    <row r="53" spans="1:2" ht="12.75">
      <c r="A53" s="1" t="s">
        <v>33</v>
      </c>
      <c r="B53" s="2">
        <v>484.66</v>
      </c>
    </row>
    <row r="54" spans="1:2" ht="15.75">
      <c r="A54" s="3" t="s">
        <v>16</v>
      </c>
      <c r="B54" s="4">
        <f>B50+B51</f>
        <v>292.25</v>
      </c>
    </row>
    <row r="56" spans="1:2" ht="18">
      <c r="A56" s="13" t="s">
        <v>26</v>
      </c>
      <c r="B56" s="14">
        <f>GEOMEAN(1/B38,B47,1/B54)*423.5</f>
        <v>108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0.45224537037037</v>
      </c>
      <c r="C60" s="16">
        <v>0.464189814814815</v>
      </c>
      <c r="D60" s="16">
        <f>C60-B60</f>
        <v>0.011944444444445</v>
      </c>
    </row>
    <row r="61" spans="1:4" ht="12.75">
      <c r="A61" s="1" t="s">
        <v>36</v>
      </c>
      <c r="B61" s="16">
        <v>0.475949074074074</v>
      </c>
      <c r="C61" s="16">
        <v>0.478263888888889</v>
      </c>
      <c r="D61" s="16">
        <f aca="true" t="shared" si="0" ref="D61:D67">C61-B61</f>
        <v>0.00231481481481499</v>
      </c>
    </row>
    <row r="62" spans="1:4" ht="12.75">
      <c r="A62" s="1" t="s">
        <v>37</v>
      </c>
      <c r="B62" s="16">
        <v>0.48125</v>
      </c>
      <c r="C62" s="16">
        <v>0.485625</v>
      </c>
      <c r="D62" s="16">
        <f t="shared" si="0"/>
        <v>0.00437499999999996</v>
      </c>
    </row>
    <row r="63" spans="1:4" ht="12.75">
      <c r="A63" s="1" t="s">
        <v>38</v>
      </c>
      <c r="B63" s="16">
        <v>0.467685185185185</v>
      </c>
      <c r="C63" s="16">
        <v>0.469791666666667</v>
      </c>
      <c r="D63" s="16">
        <f t="shared" si="0"/>
        <v>0.00210648148148201</v>
      </c>
    </row>
    <row r="64" spans="1:4" ht="12.75">
      <c r="A64" s="1" t="s">
        <v>39</v>
      </c>
      <c r="B64" s="16">
        <v>0.470462962962963</v>
      </c>
      <c r="C64" s="16">
        <v>0.475949074074074</v>
      </c>
      <c r="D64" s="16">
        <f t="shared" si="0"/>
        <v>0.00548611111111097</v>
      </c>
    </row>
    <row r="65" spans="1:4" ht="12.75">
      <c r="A65" s="1" t="s">
        <v>40</v>
      </c>
      <c r="B65" s="16">
        <v>0.464189814814815</v>
      </c>
      <c r="C65" s="16">
        <v>0.467685185185185</v>
      </c>
      <c r="D65" s="16">
        <f t="shared" si="0"/>
        <v>0.00349537037036995</v>
      </c>
    </row>
    <row r="66" spans="1:4" ht="12.75">
      <c r="A66" s="1" t="s">
        <v>41</v>
      </c>
      <c r="B66" s="16">
        <v>0.469791666666667</v>
      </c>
      <c r="C66" s="16">
        <v>0.470462962962963</v>
      </c>
      <c r="D66" s="16">
        <f t="shared" si="0"/>
        <v>0.000671296296296031</v>
      </c>
    </row>
    <row r="67" spans="1:4" ht="12.75">
      <c r="A67" s="1" t="s">
        <v>42</v>
      </c>
      <c r="B67" s="16">
        <v>0.478263888888889</v>
      </c>
      <c r="C67" s="16">
        <v>0.48125</v>
      </c>
      <c r="D67" s="16">
        <f t="shared" si="0"/>
        <v>0.00298611111111102</v>
      </c>
    </row>
    <row r="68" spans="1:2" ht="15.75">
      <c r="A68" s="3" t="s">
        <v>16</v>
      </c>
      <c r="B68" s="5">
        <f>GEOMEAN(D60:D67)</f>
        <v>0.00315409297144064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2780</v>
      </c>
    </row>
    <row r="78" spans="1:2" ht="12.75">
      <c r="A78" s="1" t="s">
        <v>46</v>
      </c>
      <c r="B78" s="10">
        <v>1019</v>
      </c>
    </row>
    <row r="79" spans="1:2" ht="12.75">
      <c r="A79" s="1" t="s">
        <v>47</v>
      </c>
      <c r="B79" s="10">
        <v>79</v>
      </c>
    </row>
    <row r="80" spans="1:2" ht="15.75">
      <c r="A80" s="3" t="s">
        <v>16</v>
      </c>
      <c r="B80" s="11">
        <f>GEOMEAN((B77*0.6),(B78*0.3),(B79*0.1))</f>
        <v>159</v>
      </c>
    </row>
    <row r="82" spans="1:2" ht="18">
      <c r="A82" s="13" t="s">
        <v>48</v>
      </c>
      <c r="B82" s="14">
        <f>B80*0.68</f>
        <v>108</v>
      </c>
    </row>
    <row r="84" ht="18">
      <c r="A84" s="12" t="s">
        <v>49</v>
      </c>
    </row>
    <row r="85" spans="1:2" ht="12.75">
      <c r="A85" s="1" t="s">
        <v>50</v>
      </c>
      <c r="B85" s="2">
        <v>45.01</v>
      </c>
    </row>
    <row r="86" spans="1:2" ht="12.75">
      <c r="A86" s="1" t="s">
        <v>51</v>
      </c>
      <c r="B86" s="2">
        <v>17.19</v>
      </c>
    </row>
    <row r="87" spans="1:2" ht="15.75">
      <c r="A87" s="3" t="s">
        <v>16</v>
      </c>
      <c r="B87" s="4">
        <v>11.85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0.00121527777777778</v>
      </c>
    </row>
    <row r="92" spans="1:2" ht="18">
      <c r="A92" s="12" t="s">
        <v>55</v>
      </c>
      <c r="B92" s="5">
        <v>0.0025</v>
      </c>
    </row>
    <row r="94" spans="1:2" ht="18">
      <c r="A94" s="13" t="s">
        <v>54</v>
      </c>
      <c r="B94" s="14">
        <f>GEOMEAN(1/B91,1/B92)*0.1862</f>
        <v>107</v>
      </c>
    </row>
    <row r="96" spans="1:2" ht="18">
      <c r="A96" s="12" t="s">
        <v>57</v>
      </c>
      <c r="B96" s="5">
        <v>0.00677083333333333</v>
      </c>
    </row>
    <row r="98" spans="1:2" ht="18">
      <c r="A98" s="13" t="s">
        <v>58</v>
      </c>
      <c r="B98" s="14">
        <f>1/B96*0.7465</f>
        <v>110</v>
      </c>
    </row>
    <row r="100" spans="1:2" ht="18">
      <c r="A100" s="12" t="s">
        <v>60</v>
      </c>
      <c r="B100" s="5">
        <v>0.00328703703703704</v>
      </c>
    </row>
    <row r="101" spans="1:2" ht="18">
      <c r="A101" s="12" t="s">
        <v>61</v>
      </c>
      <c r="B101" s="5">
        <v>0.00628472222222222</v>
      </c>
    </row>
    <row r="102" spans="1:2" ht="18">
      <c r="A102" s="12" t="s">
        <v>62</v>
      </c>
      <c r="B102" s="5">
        <v>0.00114583333333333</v>
      </c>
    </row>
    <row r="103" spans="1:2" ht="18">
      <c r="A103" s="12" t="s">
        <v>63</v>
      </c>
      <c r="B103" s="5">
        <v>0.00193287037037037</v>
      </c>
    </row>
    <row r="104" spans="1:2" ht="18">
      <c r="A104" s="12" t="s">
        <v>64</v>
      </c>
      <c r="B104" s="5">
        <v>0.00130787037037037</v>
      </c>
    </row>
    <row r="106" spans="1:2" ht="18">
      <c r="A106" s="13" t="s">
        <v>86</v>
      </c>
      <c r="B106" s="14">
        <f>GEOMEAN(1/B100,1/B101,1/B102,1/B103,1/B104)*0.2501</f>
        <v>110</v>
      </c>
    </row>
    <row r="108" spans="1:2" ht="18">
      <c r="A108" s="12" t="s">
        <v>59</v>
      </c>
      <c r="B108" s="5">
        <v>0.00966435185185185</v>
      </c>
    </row>
    <row r="109" spans="1:2" ht="18">
      <c r="A109" s="12" t="s">
        <v>65</v>
      </c>
      <c r="B109" s="5">
        <v>0.00322916666666667</v>
      </c>
    </row>
    <row r="110" spans="1:2" ht="18">
      <c r="A110" s="12" t="s">
        <v>66</v>
      </c>
      <c r="B110" s="5">
        <v>0.0541087962962963</v>
      </c>
    </row>
    <row r="111" spans="1:2" ht="18">
      <c r="A111" s="12" t="s">
        <v>67</v>
      </c>
      <c r="B111" s="5">
        <v>0.00155092592592593</v>
      </c>
    </row>
    <row r="112" spans="1:2" ht="18">
      <c r="A112" s="12" t="s">
        <v>68</v>
      </c>
      <c r="B112" s="5">
        <v>0.0164930555555556</v>
      </c>
    </row>
    <row r="114" spans="1:2" ht="18">
      <c r="A114" s="13" t="s">
        <v>87</v>
      </c>
      <c r="B114" s="14">
        <f>GEOMEAN(1/B108,1/B109,1/B110,1/B111,1/B112)*0.929</f>
        <v>110</v>
      </c>
    </row>
    <row r="116" ht="18">
      <c r="A116" s="12" t="s">
        <v>69</v>
      </c>
    </row>
    <row r="117" spans="1:2" ht="12.75">
      <c r="A117" s="1" t="s">
        <v>73</v>
      </c>
      <c r="B117" s="1">
        <v>162</v>
      </c>
    </row>
    <row r="118" spans="1:2" ht="12.75">
      <c r="A118" s="1" t="s">
        <v>74</v>
      </c>
      <c r="B118" s="1">
        <v>131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133</v>
      </c>
    </row>
    <row r="122" ht="18">
      <c r="A122" s="12" t="s">
        <v>70</v>
      </c>
    </row>
    <row r="123" spans="1:2" ht="12.75">
      <c r="A123" s="1" t="s">
        <v>73</v>
      </c>
      <c r="B123" s="1">
        <v>128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125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185</v>
      </c>
    </row>
    <row r="136" spans="1:2" ht="12.75">
      <c r="A136" s="1" t="s">
        <v>74</v>
      </c>
      <c r="B136" s="1">
        <v>161</v>
      </c>
    </row>
    <row r="137" spans="1:2" ht="12.75">
      <c r="A137" s="1" t="s">
        <v>75</v>
      </c>
      <c r="B137" s="1">
        <v>116</v>
      </c>
    </row>
    <row r="138" spans="1:2" ht="15.75">
      <c r="A138" s="3" t="s">
        <v>16</v>
      </c>
      <c r="B138" s="11">
        <f>(B135*0.2)+(B136*0.6)+(B137*0.2)</f>
        <v>157</v>
      </c>
    </row>
    <row r="140" ht="18">
      <c r="A140" s="12" t="s">
        <v>84</v>
      </c>
    </row>
    <row r="141" spans="1:2" ht="12.75">
      <c r="A141" s="1" t="s">
        <v>73</v>
      </c>
      <c r="B141" s="1">
        <v>94</v>
      </c>
    </row>
    <row r="142" spans="1:2" ht="12.75">
      <c r="A142" s="1" t="s">
        <v>74</v>
      </c>
      <c r="B142" s="1">
        <v>84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83</v>
      </c>
    </row>
    <row r="146" ht="18">
      <c r="A146" s="12" t="s">
        <v>72</v>
      </c>
    </row>
    <row r="147" spans="1:2" ht="12.75">
      <c r="A147" s="1" t="s">
        <v>73</v>
      </c>
      <c r="B147" s="1">
        <v>16937</v>
      </c>
    </row>
    <row r="148" spans="1:2" ht="12.75">
      <c r="A148" s="1" t="s">
        <v>74</v>
      </c>
      <c r="B148" s="1">
        <v>15972</v>
      </c>
    </row>
    <row r="149" spans="1:2" ht="12.75">
      <c r="A149" s="1" t="s">
        <v>75</v>
      </c>
      <c r="B149" s="1">
        <v>15952</v>
      </c>
    </row>
    <row r="150" spans="1:2" ht="15.75">
      <c r="A150" s="3" t="s">
        <v>16</v>
      </c>
      <c r="B150" s="11">
        <f>(B147*0.2)+(B148*0.6)+(B149*0.2)</f>
        <v>16161</v>
      </c>
    </row>
    <row r="152" spans="1:2" ht="18">
      <c r="A152" s="14" t="s">
        <v>76</v>
      </c>
      <c r="B152" s="14">
        <f>GEOMEAN(B120,B126,B132,B138,B144,B150)*0.4067</f>
        <v>106</v>
      </c>
    </row>
    <row r="154" spans="1:2" ht="20.25">
      <c r="A154" s="17" t="s">
        <v>77</v>
      </c>
      <c r="B154" s="18">
        <f>AVERAGE(B24,B56,B70,B74,B82,B89)</f>
        <v>109</v>
      </c>
    </row>
    <row r="155" spans="1:2" ht="20.25">
      <c r="A155" s="17" t="s">
        <v>78</v>
      </c>
      <c r="B155" s="18">
        <f>AVERAGE(B94,B98,B106,B114,B152)</f>
        <v>109</v>
      </c>
    </row>
    <row r="156" spans="1:2" ht="20.25">
      <c r="A156" s="17" t="s">
        <v>79</v>
      </c>
      <c r="B156" s="18">
        <f>AVERAGE(B154,B155)</f>
        <v>109</v>
      </c>
    </row>
    <row r="158" ht="18">
      <c r="A158" s="12" t="s">
        <v>94</v>
      </c>
    </row>
    <row r="159" spans="1:2" ht="12.75">
      <c r="A159" s="1" t="s">
        <v>93</v>
      </c>
      <c r="B159" s="2">
        <v>25.6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1.02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67.8</v>
      </c>
    </row>
    <row r="166" spans="1:2" ht="12.75">
      <c r="A166" s="1" t="s">
        <v>91</v>
      </c>
      <c r="B166" s="2">
        <v>11.74</v>
      </c>
    </row>
    <row r="167" spans="1:2" ht="12.75">
      <c r="A167" s="1" t="s">
        <v>92</v>
      </c>
      <c r="B167" s="2">
        <f>B165*0.001/0.025</f>
        <v>2.71</v>
      </c>
    </row>
    <row r="168" spans="1:2" ht="15.75">
      <c r="A168" s="3" t="s">
        <v>16</v>
      </c>
      <c r="B168" s="11">
        <f>B166*B167</f>
        <v>32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1.26</v>
      </c>
    </row>
    <row r="3" spans="1:2" ht="12.75">
      <c r="A3" s="1" t="s">
        <v>2</v>
      </c>
      <c r="B3" s="2">
        <v>2.67</v>
      </c>
    </row>
    <row r="4" spans="1:2" ht="12.75">
      <c r="A4" s="1" t="s">
        <v>3</v>
      </c>
      <c r="B4" s="2">
        <v>2.39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</v>
      </c>
    </row>
    <row r="7" spans="1:2" ht="12.75">
      <c r="A7" s="1" t="s">
        <v>6</v>
      </c>
      <c r="B7" s="2">
        <v>1.94</v>
      </c>
    </row>
    <row r="8" spans="1:2" ht="12.75">
      <c r="A8" s="1" t="s">
        <v>7</v>
      </c>
      <c r="B8" s="2">
        <v>1.95</v>
      </c>
    </row>
    <row r="9" spans="1:2" ht="12.75">
      <c r="A9" s="1" t="s">
        <v>8</v>
      </c>
      <c r="B9" s="2">
        <v>1.98</v>
      </c>
    </row>
    <row r="10" spans="1:2" ht="12.75">
      <c r="A10" s="1" t="s">
        <v>9</v>
      </c>
      <c r="B10" s="2">
        <v>4.24</v>
      </c>
    </row>
    <row r="11" spans="1:2" ht="15.75">
      <c r="A11" s="3" t="s">
        <v>10</v>
      </c>
      <c r="B11" s="4">
        <v>4.24</v>
      </c>
    </row>
    <row r="12" spans="1:2" ht="15.75">
      <c r="A12" s="3" t="s">
        <v>11</v>
      </c>
      <c r="B12" s="4">
        <v>2.19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1.92</v>
      </c>
    </row>
    <row r="17" spans="1:2" ht="12.75">
      <c r="A17" s="1" t="s">
        <v>14</v>
      </c>
      <c r="B17" s="2">
        <v>2.17</v>
      </c>
    </row>
    <row r="18" spans="1:2" ht="12.75">
      <c r="A18" s="1" t="s">
        <v>15</v>
      </c>
      <c r="B18" s="2">
        <v>4.27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0.00215277777777778</v>
      </c>
    </row>
    <row r="22" spans="1:2" ht="18">
      <c r="A22" s="12" t="s">
        <v>17</v>
      </c>
      <c r="B22" s="5">
        <v>0.015625</v>
      </c>
    </row>
    <row r="24" spans="1:2" ht="18">
      <c r="A24" s="13" t="s">
        <v>18</v>
      </c>
      <c r="B24" s="14">
        <f>GEOMEAN(B11,B12,B13,B16,B18,(1/B20),(1/B22))*11.8</f>
        <v>100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0.5396</v>
      </c>
      <c r="C28" s="8">
        <v>0.2622</v>
      </c>
      <c r="D28" s="8">
        <v>0.5194</v>
      </c>
      <c r="E28" s="8">
        <v>0.4245</v>
      </c>
      <c r="F28" s="8">
        <v>0.5791</v>
      </c>
      <c r="G28" s="8">
        <v>0.6873</v>
      </c>
    </row>
    <row r="29" spans="2:7" ht="12.75">
      <c r="B29" s="8">
        <v>0.5393</v>
      </c>
      <c r="C29" s="8">
        <v>0.2626</v>
      </c>
      <c r="D29" s="8">
        <v>0.4959</v>
      </c>
      <c r="E29" s="8">
        <v>0.4249</v>
      </c>
      <c r="F29" s="8">
        <v>0.5656</v>
      </c>
      <c r="G29" s="8">
        <v>0.5846</v>
      </c>
    </row>
    <row r="30" spans="2:7" ht="12.75">
      <c r="B30" s="8">
        <v>0.5398</v>
      </c>
      <c r="C30" s="8">
        <v>0.2628</v>
      </c>
      <c r="D30" s="8">
        <v>0.4958</v>
      </c>
      <c r="E30" s="8">
        <v>0.4252</v>
      </c>
      <c r="F30" s="8">
        <v>0.565</v>
      </c>
      <c r="G30" s="8">
        <v>0.5933</v>
      </c>
    </row>
    <row r="31" spans="2:7" ht="12.75">
      <c r="B31" s="8">
        <v>0.5388</v>
      </c>
      <c r="C31" s="8">
        <v>0.2619</v>
      </c>
      <c r="D31" s="8">
        <v>0.6109</v>
      </c>
      <c r="E31" s="8">
        <v>0.4555</v>
      </c>
      <c r="F31" s="8">
        <v>0.6604</v>
      </c>
      <c r="G31" s="8">
        <v>0.6083</v>
      </c>
    </row>
    <row r="32" spans="2:7" ht="12.75">
      <c r="B32" s="8">
        <v>0.5387</v>
      </c>
      <c r="C32" s="8">
        <v>0.2628</v>
      </c>
      <c r="D32" s="8">
        <v>0.4952</v>
      </c>
      <c r="E32" s="8">
        <v>0.4245</v>
      </c>
      <c r="F32" s="8">
        <v>0.5631</v>
      </c>
      <c r="G32" s="8">
        <v>0.6057</v>
      </c>
    </row>
    <row r="33" spans="2:7" ht="12.75">
      <c r="B33" s="8">
        <v>0.5393</v>
      </c>
      <c r="C33" s="8">
        <v>0.2628</v>
      </c>
      <c r="D33" s="8">
        <v>0.4956</v>
      </c>
      <c r="E33" s="8">
        <v>0.4242</v>
      </c>
      <c r="F33" s="8">
        <v>0.5635</v>
      </c>
      <c r="G33" s="8">
        <v>0.5972</v>
      </c>
    </row>
    <row r="34" spans="2:7" ht="12.75">
      <c r="B34" s="8">
        <v>0.5389</v>
      </c>
      <c r="C34" s="8">
        <v>0.2623</v>
      </c>
      <c r="D34" s="8">
        <v>0.4965</v>
      </c>
      <c r="E34" s="8">
        <v>0.4243</v>
      </c>
      <c r="F34" s="8">
        <v>0.5626</v>
      </c>
      <c r="G34" s="8">
        <v>0.6228</v>
      </c>
    </row>
    <row r="35" spans="2:7" ht="12.75">
      <c r="B35" s="8">
        <v>0.5392</v>
      </c>
      <c r="C35" s="8">
        <v>0.2629</v>
      </c>
      <c r="D35" s="8">
        <v>0.496</v>
      </c>
      <c r="E35" s="8">
        <v>0.4238</v>
      </c>
      <c r="F35" s="8">
        <v>0.5664</v>
      </c>
      <c r="G35" s="8">
        <v>0.6079</v>
      </c>
    </row>
    <row r="36" spans="2:7" ht="12.75">
      <c r="B36" s="8">
        <v>0.539</v>
      </c>
      <c r="C36" s="8">
        <v>0.2633</v>
      </c>
      <c r="D36" s="8">
        <v>0.4957</v>
      </c>
      <c r="E36" s="8">
        <v>0.4239</v>
      </c>
      <c r="F36" s="8">
        <v>0.5621</v>
      </c>
      <c r="G36" s="8">
        <v>0.6544</v>
      </c>
    </row>
    <row r="37" spans="2:7" ht="12.75">
      <c r="B37" s="8">
        <v>0.539</v>
      </c>
      <c r="C37" s="8">
        <v>0.2634</v>
      </c>
      <c r="D37" s="8">
        <v>0.4955</v>
      </c>
      <c r="E37" s="8">
        <v>0.4243</v>
      </c>
      <c r="F37" s="8">
        <v>0.5629</v>
      </c>
      <c r="G37" s="8">
        <v>0.6114</v>
      </c>
    </row>
    <row r="38" spans="1:2" ht="15.75">
      <c r="A38" s="3" t="s">
        <v>16</v>
      </c>
      <c r="B38" s="7">
        <f>GEOMEAN(B28:G37)</f>
        <v>0.4709</v>
      </c>
    </row>
    <row r="40" ht="18">
      <c r="A40" s="12" t="s">
        <v>27</v>
      </c>
    </row>
    <row r="41" spans="1:2" ht="12.75">
      <c r="A41" s="1" t="s">
        <v>15</v>
      </c>
      <c r="B41" s="2">
        <v>1.83</v>
      </c>
    </row>
    <row r="42" spans="1:2" ht="12.75">
      <c r="A42" s="1" t="s">
        <v>14</v>
      </c>
      <c r="B42" s="2">
        <v>1.6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2.79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1.82</v>
      </c>
    </row>
    <row r="47" spans="1:2" ht="15.75">
      <c r="A47" s="3" t="s">
        <v>16</v>
      </c>
      <c r="B47" s="4">
        <f>GEOMEAN(B41,B43,B44)</f>
        <v>1.96</v>
      </c>
    </row>
    <row r="49" ht="18">
      <c r="A49" s="12" t="s">
        <v>32</v>
      </c>
    </row>
    <row r="50" spans="1:2" ht="12.75">
      <c r="A50" s="1" t="s">
        <v>11</v>
      </c>
      <c r="B50" s="2">
        <v>98.55</v>
      </c>
    </row>
    <row r="51" spans="1:2" ht="12.75">
      <c r="A51" s="1" t="s">
        <v>15</v>
      </c>
      <c r="B51" s="2">
        <v>218</v>
      </c>
    </row>
    <row r="52" spans="1:2" ht="12.75">
      <c r="A52" s="1" t="s">
        <v>14</v>
      </c>
      <c r="B52" s="2">
        <v>207.9</v>
      </c>
    </row>
    <row r="53" spans="1:2" ht="12.75">
      <c r="A53" s="1" t="s">
        <v>33</v>
      </c>
      <c r="B53" s="2">
        <v>524.45</v>
      </c>
    </row>
    <row r="54" spans="1:2" ht="15.75">
      <c r="A54" s="3" t="s">
        <v>16</v>
      </c>
      <c r="B54" s="4">
        <f>B50+B51</f>
        <v>316.55</v>
      </c>
    </row>
    <row r="56" spans="1:2" ht="18">
      <c r="A56" s="13" t="s">
        <v>26</v>
      </c>
      <c r="B56" s="14">
        <f>GEOMEAN(1/B38,B47,1/B54)*423.5</f>
        <v>100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0.122337962962963</v>
      </c>
      <c r="C60" s="16">
        <v>0.13537037037037</v>
      </c>
      <c r="D60" s="16">
        <f>C60-B60</f>
        <v>0.013032407407407</v>
      </c>
    </row>
    <row r="61" spans="1:4" ht="12.75">
      <c r="A61" s="1" t="s">
        <v>36</v>
      </c>
      <c r="B61" s="16">
        <v>0.148125</v>
      </c>
      <c r="C61" s="16">
        <v>0.150671296296296</v>
      </c>
      <c r="D61" s="16">
        <f aca="true" t="shared" si="0" ref="D61:D67">C61-B61</f>
        <v>0.00254629629629599</v>
      </c>
    </row>
    <row r="62" spans="1:4" ht="12.75">
      <c r="A62" s="1" t="s">
        <v>37</v>
      </c>
      <c r="B62" s="16">
        <v>0.153888888888889</v>
      </c>
      <c r="C62" s="16">
        <v>0.158680555555556</v>
      </c>
      <c r="D62" s="16">
        <f t="shared" si="0"/>
        <v>0.004791666666667</v>
      </c>
    </row>
    <row r="63" spans="1:4" ht="12.75">
      <c r="A63" s="1" t="s">
        <v>38</v>
      </c>
      <c r="B63" s="16">
        <v>0.13912037037037</v>
      </c>
      <c r="C63" s="16">
        <v>0.141412037037037</v>
      </c>
      <c r="D63" s="16">
        <f t="shared" si="0"/>
        <v>0.002291666666667</v>
      </c>
    </row>
    <row r="64" spans="1:4" ht="12.75">
      <c r="A64" s="1" t="s">
        <v>39</v>
      </c>
      <c r="B64" s="16">
        <v>0.14212962962963</v>
      </c>
      <c r="C64" s="16">
        <v>0.148125</v>
      </c>
      <c r="D64" s="16">
        <f t="shared" si="0"/>
        <v>0.00599537037037001</v>
      </c>
    </row>
    <row r="65" spans="1:4" ht="12.75">
      <c r="A65" s="1" t="s">
        <v>40</v>
      </c>
      <c r="B65" s="16">
        <v>0.13537037037037</v>
      </c>
      <c r="C65" s="16">
        <v>0.13912037037037</v>
      </c>
      <c r="D65" s="16">
        <f t="shared" si="0"/>
        <v>0.00375</v>
      </c>
    </row>
    <row r="66" spans="1:4" ht="12.75">
      <c r="A66" s="1" t="s">
        <v>41</v>
      </c>
      <c r="B66" s="16">
        <v>0.141412037037037</v>
      </c>
      <c r="C66" s="16">
        <v>0.14212962962963</v>
      </c>
      <c r="D66" s="16">
        <f t="shared" si="0"/>
        <v>0.000717592592592992</v>
      </c>
    </row>
    <row r="67" spans="1:4" ht="12.75">
      <c r="A67" s="1" t="s">
        <v>42</v>
      </c>
      <c r="B67" s="16">
        <v>0.150671296296296</v>
      </c>
      <c r="C67" s="16">
        <v>0.153888888888889</v>
      </c>
      <c r="D67" s="16">
        <f t="shared" si="0"/>
        <v>0.00321759259259299</v>
      </c>
    </row>
    <row r="68" spans="1:2" ht="15.75">
      <c r="A68" s="3" t="s">
        <v>16</v>
      </c>
      <c r="B68" s="5">
        <f>GEOMEAN(D60:D67)</f>
        <v>0.00342454982882091</v>
      </c>
    </row>
    <row r="70" spans="1:2" ht="18">
      <c r="A70" s="13" t="s">
        <v>43</v>
      </c>
      <c r="B70" s="14">
        <f>1/B68*0.34245</f>
        <v>100</v>
      </c>
    </row>
    <row r="72" spans="1:2" ht="18">
      <c r="A72" s="12" t="s">
        <v>83</v>
      </c>
      <c r="B72" s="5">
        <v>0.00144675925925926</v>
      </c>
    </row>
    <row r="74" spans="1:2" ht="18">
      <c r="A74" s="13" t="s">
        <v>44</v>
      </c>
      <c r="B74" s="14">
        <f>1/B72*0.1447</f>
        <v>100</v>
      </c>
    </row>
    <row r="76" ht="18">
      <c r="A76" s="12" t="s">
        <v>56</v>
      </c>
    </row>
    <row r="77" spans="1:2" ht="12.75">
      <c r="A77" s="1" t="s">
        <v>45</v>
      </c>
      <c r="B77" s="10">
        <v>2597</v>
      </c>
    </row>
    <row r="78" spans="1:2" ht="12.75">
      <c r="A78" s="1" t="s">
        <v>46</v>
      </c>
      <c r="B78" s="10">
        <v>934</v>
      </c>
    </row>
    <row r="79" spans="1:2" ht="12.75">
      <c r="A79" s="1" t="s">
        <v>47</v>
      </c>
      <c r="B79" s="10">
        <v>73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40.15</v>
      </c>
    </row>
    <row r="86" spans="1:2" ht="12.75">
      <c r="A86" s="1" t="s">
        <v>51</v>
      </c>
      <c r="B86" s="2">
        <v>15.5</v>
      </c>
    </row>
    <row r="87" spans="1:2" ht="15.75">
      <c r="A87" s="3" t="s">
        <v>16</v>
      </c>
      <c r="B87" s="4">
        <v>10.66</v>
      </c>
    </row>
    <row r="89" spans="1:2" ht="18">
      <c r="A89" s="13" t="s">
        <v>52</v>
      </c>
      <c r="B89" s="14">
        <f>B87*9.38</f>
        <v>100</v>
      </c>
    </row>
    <row r="91" spans="1:2" ht="18">
      <c r="A91" s="12" t="s">
        <v>53</v>
      </c>
      <c r="B91" s="5">
        <v>0.00130787037037037</v>
      </c>
    </row>
    <row r="92" spans="1:2" ht="18">
      <c r="A92" s="12" t="s">
        <v>55</v>
      </c>
      <c r="B92" s="5">
        <v>0.00265046296296296</v>
      </c>
    </row>
    <row r="94" spans="1:2" ht="18">
      <c r="A94" s="13" t="s">
        <v>54</v>
      </c>
      <c r="B94" s="14">
        <f>GEOMEAN(1/B91,1/B92)*0.1862</f>
        <v>100</v>
      </c>
    </row>
    <row r="96" spans="1:2" ht="18">
      <c r="A96" s="12" t="s">
        <v>57</v>
      </c>
      <c r="B96" s="5">
        <v>0.00746527777777778</v>
      </c>
    </row>
    <row r="98" spans="1:2" ht="18">
      <c r="A98" s="13" t="s">
        <v>58</v>
      </c>
      <c r="B98" s="14">
        <f>1/B96*0.7465</f>
        <v>100</v>
      </c>
    </row>
    <row r="100" spans="1:2" ht="18">
      <c r="A100" s="12" t="s">
        <v>60</v>
      </c>
      <c r="B100" s="5">
        <v>0.00363425925925926</v>
      </c>
    </row>
    <row r="101" spans="1:2" ht="18">
      <c r="A101" s="12" t="s">
        <v>61</v>
      </c>
      <c r="B101" s="5">
        <v>0.00697916666666667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0.00212962962962963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0.0107291666666667</v>
      </c>
    </row>
    <row r="109" spans="1:2" ht="18">
      <c r="A109" s="12" t="s">
        <v>65</v>
      </c>
      <c r="B109" s="5">
        <v>0.00349537037037037</v>
      </c>
    </row>
    <row r="110" spans="1:2" ht="18">
      <c r="A110" s="12" t="s">
        <v>66</v>
      </c>
      <c r="B110" s="5">
        <v>0.0596412037037037</v>
      </c>
    </row>
    <row r="111" spans="1:2" ht="18">
      <c r="A111" s="12" t="s">
        <v>67</v>
      </c>
      <c r="B111" s="5">
        <v>0.00170138888888889</v>
      </c>
    </row>
    <row r="112" spans="1:2" ht="18">
      <c r="A112" s="12" t="s">
        <v>68</v>
      </c>
      <c r="B112" s="5">
        <v>0.018125</v>
      </c>
    </row>
    <row r="114" spans="1:2" ht="18">
      <c r="A114" s="13" t="s">
        <v>87</v>
      </c>
      <c r="B114" s="14">
        <f>GEOMEAN(1/B108,1/B109,1/B110,1/B111,1/B112)*0.929</f>
        <v>100</v>
      </c>
    </row>
    <row r="116" ht="18">
      <c r="A116" s="12" t="s">
        <v>69</v>
      </c>
    </row>
    <row r="117" spans="1:2" ht="12.75">
      <c r="A117" s="1" t="s">
        <v>73</v>
      </c>
      <c r="B117" s="1">
        <v>148</v>
      </c>
    </row>
    <row r="118" spans="1:2" ht="12.75">
      <c r="A118" s="1" t="s">
        <v>74</v>
      </c>
      <c r="B118" s="1">
        <v>122</v>
      </c>
    </row>
    <row r="119" spans="1:2" ht="12.75">
      <c r="A119" s="1" t="s">
        <v>75</v>
      </c>
      <c r="B119" s="1">
        <v>103</v>
      </c>
    </row>
    <row r="120" spans="1:2" ht="15.75">
      <c r="A120" s="3" t="s">
        <v>16</v>
      </c>
      <c r="B120" s="11">
        <f>(B117*0.2)+(B118*0.6)+(B119*0.2)</f>
        <v>123</v>
      </c>
    </row>
    <row r="122" ht="18">
      <c r="A122" s="12" t="s">
        <v>70</v>
      </c>
    </row>
    <row r="123" spans="1:2" ht="12.75">
      <c r="A123" s="1" t="s">
        <v>73</v>
      </c>
      <c r="B123" s="1">
        <v>118</v>
      </c>
    </row>
    <row r="124" spans="1:2" ht="12.75">
      <c r="A124" s="1" t="s">
        <v>74</v>
      </c>
      <c r="B124" s="1">
        <v>117</v>
      </c>
    </row>
    <row r="125" spans="1:2" ht="12.75">
      <c r="A125" s="1" t="s">
        <v>75</v>
      </c>
      <c r="B125" s="1">
        <v>115</v>
      </c>
    </row>
    <row r="126" spans="1:2" ht="15.75">
      <c r="A126" s="3" t="s">
        <v>16</v>
      </c>
      <c r="B126" s="11">
        <f>(B123*0.2)+(B124*0.6)+(B125*0.2)</f>
        <v>117</v>
      </c>
    </row>
    <row r="128" ht="18">
      <c r="A128" s="12" t="s">
        <v>71</v>
      </c>
    </row>
    <row r="129" spans="1:2" ht="12.75">
      <c r="A129" s="1" t="s">
        <v>73</v>
      </c>
      <c r="B129" s="1">
        <v>92</v>
      </c>
    </row>
    <row r="130" spans="1:2" ht="12.75">
      <c r="A130" s="1" t="s">
        <v>74</v>
      </c>
      <c r="B130" s="1">
        <v>81</v>
      </c>
    </row>
    <row r="131" spans="1:2" ht="12.75">
      <c r="A131" s="1" t="s">
        <v>75</v>
      </c>
      <c r="B131" s="1">
        <v>79</v>
      </c>
    </row>
    <row r="132" spans="1:2" ht="15.75">
      <c r="A132" s="3" t="s">
        <v>16</v>
      </c>
      <c r="B132" s="11">
        <f>(B129*0.2)+(B130*0.6)+(B131*0.2)</f>
        <v>83</v>
      </c>
    </row>
    <row r="134" ht="18">
      <c r="A134" s="12" t="s">
        <v>85</v>
      </c>
    </row>
    <row r="135" spans="1:2" ht="12.75">
      <c r="A135" s="1" t="s">
        <v>73</v>
      </c>
      <c r="B135" s="1">
        <v>169</v>
      </c>
    </row>
    <row r="136" spans="1:2" ht="12.75">
      <c r="A136" s="1" t="s">
        <v>74</v>
      </c>
      <c r="B136" s="1">
        <v>149</v>
      </c>
    </row>
    <row r="137" spans="1:2" ht="12.75">
      <c r="A137" s="1" t="s">
        <v>75</v>
      </c>
      <c r="B137" s="1">
        <v>107</v>
      </c>
    </row>
    <row r="138" spans="1:2" ht="15.75">
      <c r="A138" s="3" t="s">
        <v>16</v>
      </c>
      <c r="B138" s="11">
        <f>(B135*0.2)+(B136*0.6)+(B137*0.2)</f>
        <v>145</v>
      </c>
    </row>
    <row r="140" ht="18">
      <c r="A140" s="12" t="s">
        <v>84</v>
      </c>
    </row>
    <row r="141" spans="1:2" ht="12.75">
      <c r="A141" s="1" t="s">
        <v>73</v>
      </c>
      <c r="B141" s="1">
        <v>87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68</v>
      </c>
    </row>
    <row r="144" spans="1:2" ht="15.75">
      <c r="A144" s="3" t="s">
        <v>16</v>
      </c>
      <c r="B144" s="11">
        <f>(B141*0.2)+(B142*0.6)+(B143*0.2)</f>
        <v>80</v>
      </c>
    </row>
    <row r="146" ht="18">
      <c r="A146" s="12" t="s">
        <v>72</v>
      </c>
    </row>
    <row r="147" spans="1:2" ht="12.75">
      <c r="A147" s="1" t="s">
        <v>73</v>
      </c>
      <c r="B147" s="1">
        <v>16797</v>
      </c>
    </row>
    <row r="148" spans="1:2" ht="12.75">
      <c r="A148" s="1" t="s">
        <v>74</v>
      </c>
      <c r="B148" s="1">
        <v>15817</v>
      </c>
    </row>
    <row r="149" spans="1:2" ht="12.75">
      <c r="A149" s="1" t="s">
        <v>75</v>
      </c>
      <c r="B149" s="1">
        <v>15520</v>
      </c>
    </row>
    <row r="150" spans="1:2" ht="15.75">
      <c r="A150" s="3" t="s">
        <v>16</v>
      </c>
      <c r="B150" s="11">
        <f>(B147*0.2)+(B148*0.6)+(B149*0.2)</f>
        <v>15954</v>
      </c>
    </row>
    <row r="152" spans="1:2" ht="18">
      <c r="A152" s="14" t="s">
        <v>76</v>
      </c>
      <c r="B152" s="14">
        <f>GEOMEAN(B120,B126,B132,B138,B144,B150)*0.4067</f>
        <v>100</v>
      </c>
    </row>
    <row r="154" spans="1:2" ht="20.25">
      <c r="A154" s="17" t="s">
        <v>77</v>
      </c>
      <c r="B154" s="18">
        <f>AVERAGE(B24,B56,B70,B74,B82,B89)</f>
        <v>100</v>
      </c>
    </row>
    <row r="155" spans="1:2" ht="20.25">
      <c r="A155" s="17" t="s">
        <v>78</v>
      </c>
      <c r="B155" s="18">
        <f>AVERAGE(B94,B98,B106,B114,B152)</f>
        <v>100</v>
      </c>
    </row>
    <row r="156" spans="1:2" ht="20.25">
      <c r="A156" s="17" t="s">
        <v>79</v>
      </c>
      <c r="B156" s="18">
        <f>AVERAGE(B154,B155)</f>
        <v>100</v>
      </c>
    </row>
    <row r="158" ht="18">
      <c r="A158" s="12" t="s">
        <v>94</v>
      </c>
    </row>
    <row r="159" spans="1:2" ht="12.75">
      <c r="A159" s="1" t="s">
        <v>93</v>
      </c>
      <c r="B159" s="2">
        <v>27</v>
      </c>
    </row>
    <row r="160" spans="1:2" ht="12.75">
      <c r="A160" s="1" t="s">
        <v>91</v>
      </c>
      <c r="B160" s="2">
        <v>11.87</v>
      </c>
    </row>
    <row r="161" spans="1:2" ht="12.75">
      <c r="A161" s="1" t="s">
        <v>92</v>
      </c>
      <c r="B161" s="2">
        <f>B159*0.001/0.025</f>
        <v>1.08</v>
      </c>
    </row>
    <row r="162" spans="1:2" ht="15.75">
      <c r="A162" s="3" t="s">
        <v>16</v>
      </c>
      <c r="B162" s="11">
        <f>B160*B161</f>
        <v>13</v>
      </c>
    </row>
    <row r="164" ht="18">
      <c r="A164" s="12" t="s">
        <v>95</v>
      </c>
    </row>
    <row r="165" spans="1:2" ht="12.75">
      <c r="A165" s="1" t="s">
        <v>93</v>
      </c>
      <c r="B165" s="2">
        <v>66.3</v>
      </c>
    </row>
    <row r="166" spans="1:2" ht="12.75">
      <c r="A166" s="1" t="s">
        <v>91</v>
      </c>
      <c r="B166" s="2">
        <v>11.77</v>
      </c>
    </row>
    <row r="167" spans="1:2" ht="12.75">
      <c r="A167" s="1" t="s">
        <v>92</v>
      </c>
      <c r="B167" s="2">
        <f>B165*0.001/0.025</f>
        <v>2.65</v>
      </c>
    </row>
    <row r="168" spans="1:2" ht="15.75">
      <c r="A168" s="3" t="s">
        <v>16</v>
      </c>
      <c r="B168" s="11">
        <f>B166*B167</f>
        <v>31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2.52</v>
      </c>
    </row>
    <row r="4" spans="1:2" ht="12.75">
      <c r="A4" s="1" t="s">
        <v>3</v>
      </c>
      <c r="B4" s="2">
        <v>2.27</v>
      </c>
    </row>
    <row r="5" spans="1:2" ht="12.75">
      <c r="A5" s="1" t="s">
        <v>4</v>
      </c>
      <c r="B5" s="2">
        <v>1.28</v>
      </c>
    </row>
    <row r="6" spans="1:2" ht="12.75">
      <c r="A6" s="1" t="s">
        <v>5</v>
      </c>
      <c r="B6" s="2">
        <v>2.06</v>
      </c>
    </row>
    <row r="7" spans="1:2" ht="12.75">
      <c r="A7" s="1" t="s">
        <v>6</v>
      </c>
      <c r="B7" s="2">
        <v>1.75</v>
      </c>
    </row>
    <row r="8" spans="1:2" ht="12.75">
      <c r="A8" s="1" t="s">
        <v>7</v>
      </c>
      <c r="B8" s="2">
        <v>1.76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4.08</v>
      </c>
    </row>
    <row r="11" spans="1:2" ht="15.75">
      <c r="A11" s="3" t="s">
        <v>10</v>
      </c>
      <c r="B11" s="4">
        <v>4.08</v>
      </c>
    </row>
    <row r="12" spans="1:2" ht="15.75">
      <c r="A12" s="3" t="s">
        <v>11</v>
      </c>
      <c r="B12" s="4">
        <v>2.03</v>
      </c>
    </row>
    <row r="13" spans="1:2" ht="15.75">
      <c r="A13" s="3" t="s">
        <v>4</v>
      </c>
      <c r="B13" s="4">
        <v>1.28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4.26</v>
      </c>
    </row>
    <row r="19" spans="1:2" ht="15.75">
      <c r="A19" s="3" t="s">
        <v>16</v>
      </c>
      <c r="B19" s="4">
        <v>2.31</v>
      </c>
    </row>
    <row r="20" spans="1:2" ht="15.75">
      <c r="A20" s="3" t="s">
        <v>9</v>
      </c>
      <c r="B20" s="5">
        <v>0.00232638888888889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96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0.5424</v>
      </c>
      <c r="C28" s="8">
        <v>0.3262</v>
      </c>
      <c r="D28" s="8">
        <v>0.5542</v>
      </c>
      <c r="E28" s="8">
        <v>0.4357</v>
      </c>
      <c r="F28" s="8">
        <v>0.6339</v>
      </c>
      <c r="G28" s="8">
        <v>0.4642</v>
      </c>
    </row>
    <row r="29" spans="2:7" ht="12.75">
      <c r="B29" s="8">
        <v>0.5421</v>
      </c>
      <c r="C29" s="8">
        <v>0.3224</v>
      </c>
      <c r="D29" s="8">
        <v>0.5415</v>
      </c>
      <c r="E29" s="8">
        <v>0.4366</v>
      </c>
      <c r="F29" s="8">
        <v>0.658</v>
      </c>
      <c r="G29" s="8">
        <v>0.5241</v>
      </c>
    </row>
    <row r="30" spans="2:7" ht="12.75">
      <c r="B30" s="8">
        <v>0.5419</v>
      </c>
      <c r="C30" s="8">
        <v>0.3232</v>
      </c>
      <c r="D30" s="8">
        <v>0.5294</v>
      </c>
      <c r="E30" s="8">
        <v>0.437</v>
      </c>
      <c r="F30" s="8">
        <v>0.6974</v>
      </c>
      <c r="G30" s="8">
        <v>0.3885</v>
      </c>
    </row>
    <row r="31" spans="2:7" ht="12.75">
      <c r="B31" s="8">
        <v>0.5419</v>
      </c>
      <c r="C31" s="8">
        <v>0.3241</v>
      </c>
      <c r="D31" s="8">
        <v>0.528</v>
      </c>
      <c r="E31" s="8">
        <v>0.4353</v>
      </c>
      <c r="F31" s="8">
        <v>0.6385</v>
      </c>
      <c r="G31" s="8">
        <v>0.347</v>
      </c>
    </row>
    <row r="32" spans="2:7" ht="12.75">
      <c r="B32" s="8">
        <v>0.5423</v>
      </c>
      <c r="C32" s="8">
        <v>0.3227</v>
      </c>
      <c r="D32" s="8">
        <v>0.5284</v>
      </c>
      <c r="E32" s="8">
        <v>0.4354</v>
      </c>
      <c r="F32" s="8">
        <v>0.6444</v>
      </c>
      <c r="G32" s="8">
        <v>0.4301</v>
      </c>
    </row>
    <row r="33" spans="2:7" ht="12.75">
      <c r="B33" s="8">
        <v>0.5421</v>
      </c>
      <c r="C33" s="8">
        <v>0.323</v>
      </c>
      <c r="D33" s="8">
        <v>0.5289</v>
      </c>
      <c r="E33" s="8">
        <v>0.4356</v>
      </c>
      <c r="F33" s="8">
        <v>0.6425</v>
      </c>
      <c r="G33" s="8">
        <v>0.4624</v>
      </c>
    </row>
    <row r="34" spans="2:7" ht="12.75">
      <c r="B34" s="8">
        <v>0.5429</v>
      </c>
      <c r="C34" s="8">
        <v>0.3224</v>
      </c>
      <c r="D34" s="8">
        <v>0.5276</v>
      </c>
      <c r="E34" s="8">
        <v>0.4351</v>
      </c>
      <c r="F34" s="8">
        <v>0.6343</v>
      </c>
      <c r="G34" s="8">
        <v>0.5715</v>
      </c>
    </row>
    <row r="35" spans="2:7" ht="12.75">
      <c r="B35" s="8">
        <v>0.5423</v>
      </c>
      <c r="C35" s="8">
        <v>0.3234</v>
      </c>
      <c r="D35" s="8">
        <v>0.5296</v>
      </c>
      <c r="E35" s="8">
        <v>0.436</v>
      </c>
      <c r="F35" s="8">
        <v>0.6452</v>
      </c>
      <c r="G35" s="8">
        <v>0.5872</v>
      </c>
    </row>
    <row r="36" spans="2:7" ht="12.75">
      <c r="B36" s="8">
        <v>0.5424</v>
      </c>
      <c r="C36" s="8">
        <v>0.323</v>
      </c>
      <c r="D36" s="8">
        <v>0.5287</v>
      </c>
      <c r="E36" s="8">
        <v>0.4355</v>
      </c>
      <c r="F36" s="8">
        <v>0.6358</v>
      </c>
      <c r="G36" s="8">
        <v>0.4834</v>
      </c>
    </row>
    <row r="37" spans="2:7" ht="12.75">
      <c r="B37" s="8">
        <v>0.5421</v>
      </c>
      <c r="C37" s="8">
        <v>0.3232</v>
      </c>
      <c r="D37" s="8">
        <v>0.5317</v>
      </c>
      <c r="E37" s="8">
        <v>0.4354</v>
      </c>
      <c r="F37" s="8">
        <v>0.635</v>
      </c>
      <c r="G37" s="8">
        <v>0.3759</v>
      </c>
    </row>
    <row r="38" spans="1:2" ht="15.75">
      <c r="A38" s="3" t="s">
        <v>16</v>
      </c>
      <c r="B38" s="7">
        <f>GEOMEAN(B28:G37)</f>
        <v>0.4786</v>
      </c>
    </row>
    <row r="40" ht="18">
      <c r="A40" s="12" t="s">
        <v>27</v>
      </c>
    </row>
    <row r="41" spans="1:2" ht="12.75">
      <c r="A41" s="1" t="s">
        <v>15</v>
      </c>
      <c r="B41" s="2">
        <v>1.73</v>
      </c>
    </row>
    <row r="42" spans="1:2" ht="12.75">
      <c r="A42" s="1" t="s">
        <v>14</v>
      </c>
      <c r="B42" s="2">
        <v>1.54</v>
      </c>
    </row>
    <row r="43" spans="1:2" ht="12.75">
      <c r="A43" s="1" t="s">
        <v>28</v>
      </c>
      <c r="B43" s="2">
        <v>1.62</v>
      </c>
    </row>
    <row r="44" spans="1:2" ht="12.75">
      <c r="A44" s="1" t="s">
        <v>29</v>
      </c>
      <c r="B44" s="2">
        <v>2.78</v>
      </c>
    </row>
    <row r="45" spans="1:2" ht="12.75">
      <c r="A45" s="1" t="s">
        <v>30</v>
      </c>
      <c r="B45" s="2">
        <v>1.56</v>
      </c>
    </row>
    <row r="46" spans="1:2" ht="12.75">
      <c r="A46" s="1" t="s">
        <v>31</v>
      </c>
      <c r="B46" s="2">
        <v>1.81</v>
      </c>
    </row>
    <row r="47" spans="1:2" ht="15.75">
      <c r="A47" s="3" t="s">
        <v>16</v>
      </c>
      <c r="B47" s="4">
        <f>GEOMEAN(B41,B43,B44)</f>
        <v>1.98</v>
      </c>
    </row>
    <row r="49" ht="18">
      <c r="A49" s="12" t="s">
        <v>32</v>
      </c>
    </row>
    <row r="50" spans="1:2" ht="12.75">
      <c r="A50" s="1" t="s">
        <v>11</v>
      </c>
      <c r="B50" s="2">
        <v>96.01</v>
      </c>
    </row>
    <row r="51" spans="1:2" ht="12.75">
      <c r="A51" s="1" t="s">
        <v>15</v>
      </c>
      <c r="B51" s="2">
        <v>228.94</v>
      </c>
    </row>
    <row r="52" spans="1:2" ht="12.75">
      <c r="A52" s="1" t="s">
        <v>14</v>
      </c>
      <c r="B52" s="2">
        <v>227.37</v>
      </c>
    </row>
    <row r="53" spans="1:2" ht="12.75">
      <c r="A53" s="1" t="s">
        <v>33</v>
      </c>
      <c r="B53" s="2">
        <v>552.32</v>
      </c>
    </row>
    <row r="54" spans="1:2" ht="15.75">
      <c r="A54" s="3" t="s">
        <v>16</v>
      </c>
      <c r="B54" s="4">
        <f>B50+B51</f>
        <v>324.95</v>
      </c>
    </row>
    <row r="56" spans="1:2" ht="18">
      <c r="A56" s="13" t="s">
        <v>26</v>
      </c>
      <c r="B56" s="14">
        <f>GEOMEAN(1/B38,B47,1/B54)*423.5</f>
        <v>99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0.57912037037037</v>
      </c>
      <c r="C60" s="16">
        <v>0.592662037037037</v>
      </c>
      <c r="D60" s="16">
        <f aca="true" t="shared" si="0" ref="D60:D67">C60-B60</f>
        <v>0.013541666666667</v>
      </c>
    </row>
    <row r="61" spans="1:4" ht="12.75">
      <c r="A61" s="1" t="s">
        <v>36</v>
      </c>
      <c r="B61" s="16">
        <v>0.605625</v>
      </c>
      <c r="C61" s="16">
        <v>0.608217592592593</v>
      </c>
      <c r="D61" s="16">
        <f t="shared" si="0"/>
        <v>0.00259259259259303</v>
      </c>
    </row>
    <row r="62" spans="1:4" ht="12.75">
      <c r="A62" s="1" t="s">
        <v>37</v>
      </c>
      <c r="B62" s="16">
        <v>0.61150462962963</v>
      </c>
      <c r="C62" s="16">
        <v>0.616365740740741</v>
      </c>
      <c r="D62" s="16">
        <f t="shared" si="0"/>
        <v>0.00486111111111098</v>
      </c>
    </row>
    <row r="63" spans="1:4" ht="12.75">
      <c r="A63" s="1" t="s">
        <v>38</v>
      </c>
      <c r="B63" s="16">
        <v>0.596458333333333</v>
      </c>
      <c r="C63" s="16">
        <v>0.598819444444444</v>
      </c>
      <c r="D63" s="16">
        <f t="shared" si="0"/>
        <v>0.00236111111111104</v>
      </c>
    </row>
    <row r="64" spans="1:4" ht="12.75">
      <c r="A64" s="1" t="s">
        <v>39</v>
      </c>
      <c r="B64" s="16">
        <v>0.599560185185185</v>
      </c>
      <c r="C64" s="16">
        <v>0.605625</v>
      </c>
      <c r="D64" s="16">
        <f t="shared" si="0"/>
        <v>0.00606481481481502</v>
      </c>
    </row>
    <row r="65" spans="1:4" ht="12.75">
      <c r="A65" s="1" t="s">
        <v>40</v>
      </c>
      <c r="B65" s="16">
        <v>0.592662037037037</v>
      </c>
      <c r="C65" s="16">
        <v>0.596458333333333</v>
      </c>
      <c r="D65" s="16">
        <f t="shared" si="0"/>
        <v>0.00379629629629596</v>
      </c>
    </row>
    <row r="66" spans="1:4" ht="12.75">
      <c r="A66" s="1" t="s">
        <v>41</v>
      </c>
      <c r="B66" s="16">
        <v>0.598819444444444</v>
      </c>
      <c r="C66" s="16">
        <v>0.599560185185185</v>
      </c>
      <c r="D66" s="16">
        <f t="shared" si="0"/>
        <v>0.000740740740740931</v>
      </c>
    </row>
    <row r="67" spans="1:4" ht="12.75">
      <c r="A67" s="1" t="s">
        <v>42</v>
      </c>
      <c r="B67" s="16">
        <v>0.608217592592593</v>
      </c>
      <c r="C67" s="16">
        <v>0.61150462962963</v>
      </c>
      <c r="D67" s="16">
        <f t="shared" si="0"/>
        <v>0.00328703703703703</v>
      </c>
    </row>
    <row r="68" spans="1:2" ht="15.75">
      <c r="A68" s="3" t="s">
        <v>16</v>
      </c>
      <c r="B68" s="5">
        <f>GEOMEAN(D60:D67)</f>
        <v>0.0035013728136521</v>
      </c>
    </row>
    <row r="70" spans="1:2" ht="18">
      <c r="A70" s="13" t="s">
        <v>43</v>
      </c>
      <c r="B70" s="14">
        <f>1/B68*0.34245</f>
        <v>98</v>
      </c>
    </row>
    <row r="72" spans="1:2" ht="18">
      <c r="A72" s="12" t="s">
        <v>83</v>
      </c>
      <c r="B72" s="5">
        <v>0.00165509259259259</v>
      </c>
    </row>
    <row r="74" spans="1:2" ht="18">
      <c r="A74" s="13" t="s">
        <v>44</v>
      </c>
      <c r="B74" s="14">
        <f>1/B72*0.1447</f>
        <v>87</v>
      </c>
    </row>
    <row r="76" ht="18">
      <c r="A76" s="12" t="s">
        <v>56</v>
      </c>
    </row>
    <row r="77" spans="1:2" ht="12.75">
      <c r="A77" s="1" t="s">
        <v>45</v>
      </c>
      <c r="B77" s="10">
        <v>1872</v>
      </c>
    </row>
    <row r="78" spans="1:2" ht="12.75">
      <c r="A78" s="1" t="s">
        <v>46</v>
      </c>
      <c r="B78" s="10">
        <v>691</v>
      </c>
    </row>
    <row r="79" spans="1:2" ht="12.75">
      <c r="A79" s="1" t="s">
        <v>47</v>
      </c>
      <c r="B79" s="10">
        <v>56</v>
      </c>
    </row>
    <row r="80" spans="1:2" ht="15.75">
      <c r="A80" s="3" t="s">
        <v>16</v>
      </c>
      <c r="B80" s="11">
        <f>GEOMEAN((B77*0.6),(B78*0.3),(B79*0.1))</f>
        <v>109</v>
      </c>
    </row>
    <row r="82" spans="1:2" ht="18">
      <c r="A82" s="13" t="s">
        <v>48</v>
      </c>
      <c r="B82" s="14">
        <f>B80*0.68</f>
        <v>74</v>
      </c>
    </row>
    <row r="84" ht="18">
      <c r="A84" s="12" t="s">
        <v>49</v>
      </c>
    </row>
    <row r="85" spans="1:2" ht="12.75">
      <c r="A85" s="1" t="s">
        <v>50</v>
      </c>
      <c r="B85" s="2">
        <v>40.61</v>
      </c>
    </row>
    <row r="86" spans="1:2" ht="12.75">
      <c r="A86" s="1" t="s">
        <v>51</v>
      </c>
      <c r="B86" s="2">
        <v>15.65</v>
      </c>
    </row>
    <row r="87" spans="1:2" ht="15.75">
      <c r="A87" s="3" t="s">
        <v>16</v>
      </c>
      <c r="B87" s="4">
        <v>10.76</v>
      </c>
    </row>
    <row r="89" spans="1:2" ht="18">
      <c r="A89" s="13" t="s">
        <v>52</v>
      </c>
      <c r="B89" s="14">
        <f>B87*9.38</f>
        <v>101</v>
      </c>
    </row>
    <row r="91" spans="1:2" ht="18">
      <c r="A91" s="12" t="s">
        <v>53</v>
      </c>
      <c r="B91" s="5">
        <v>0.00135416666666667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0.0075462962962963</v>
      </c>
    </row>
    <row r="98" spans="1:2" ht="18">
      <c r="A98" s="13" t="s">
        <v>58</v>
      </c>
      <c r="B98" s="14">
        <f>1/B96*0.7465</f>
        <v>99</v>
      </c>
    </row>
    <row r="100" spans="1:2" ht="18">
      <c r="A100" s="12" t="s">
        <v>60</v>
      </c>
      <c r="B100" s="5">
        <v>0.00353009259259259</v>
      </c>
    </row>
    <row r="101" spans="1:2" ht="18">
      <c r="A101" s="12" t="s">
        <v>61</v>
      </c>
      <c r="B101" s="5">
        <v>0.00695601851851852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0.00142361111111111</v>
      </c>
    </row>
    <row r="106" spans="1:2" ht="18">
      <c r="A106" s="13" t="s">
        <v>86</v>
      </c>
      <c r="B106" s="14">
        <f>GEOMEAN(1/B100,1/B101,1/B102,1/B103,1/B104)*0.2501</f>
        <v>100</v>
      </c>
    </row>
    <row r="108" spans="1:2" ht="18">
      <c r="A108" s="12" t="s">
        <v>59</v>
      </c>
      <c r="B108" s="5">
        <v>0.0109606481481481</v>
      </c>
    </row>
    <row r="109" spans="1:2" ht="18">
      <c r="A109" s="12" t="s">
        <v>65</v>
      </c>
      <c r="B109" s="5">
        <v>0.00351851851851852</v>
      </c>
    </row>
    <row r="110" spans="1:2" ht="18">
      <c r="A110" s="12" t="s">
        <v>66</v>
      </c>
      <c r="B110" s="5">
        <v>0.0598263888888889</v>
      </c>
    </row>
    <row r="111" spans="1:2" ht="18">
      <c r="A111" s="12" t="s">
        <v>67</v>
      </c>
      <c r="B111" s="5">
        <v>0.00173611111111111</v>
      </c>
    </row>
    <row r="112" spans="1:2" ht="18">
      <c r="A112" s="12" t="s">
        <v>68</v>
      </c>
      <c r="B112" s="5">
        <v>0.0182986111111111</v>
      </c>
    </row>
    <row r="114" spans="1:2" ht="18">
      <c r="A114" s="13" t="s">
        <v>87</v>
      </c>
      <c r="B114" s="14">
        <f>GEOMEAN(1/B108,1/B109,1/B110,1/B111,1/B112)*0.929</f>
        <v>99</v>
      </c>
    </row>
    <row r="116" ht="18">
      <c r="A116" s="12" t="s">
        <v>69</v>
      </c>
    </row>
    <row r="117" spans="1:2" ht="12.75">
      <c r="A117" s="1" t="s">
        <v>73</v>
      </c>
      <c r="B117" s="1">
        <v>134</v>
      </c>
    </row>
    <row r="118" spans="1:2" ht="12.75">
      <c r="A118" s="1" t="s">
        <v>74</v>
      </c>
      <c r="B118" s="1">
        <v>110</v>
      </c>
    </row>
    <row r="119" spans="1:2" ht="12.75">
      <c r="A119" s="1" t="s">
        <v>75</v>
      </c>
      <c r="B119" s="1">
        <v>97</v>
      </c>
    </row>
    <row r="120" spans="1:2" ht="15.75">
      <c r="A120" s="3" t="s">
        <v>16</v>
      </c>
      <c r="B120" s="11">
        <f>(B117*0.2)+(B118*0.6)+(B119*0.2)</f>
        <v>112</v>
      </c>
    </row>
    <row r="122" ht="18">
      <c r="A122" s="12" t="s">
        <v>70</v>
      </c>
    </row>
    <row r="123" spans="1:2" ht="12.75">
      <c r="A123" s="1" t="s">
        <v>73</v>
      </c>
      <c r="B123" s="1">
        <v>103</v>
      </c>
    </row>
    <row r="124" spans="1:2" ht="12.75">
      <c r="A124" s="1" t="s">
        <v>74</v>
      </c>
      <c r="B124" s="1">
        <v>103</v>
      </c>
    </row>
    <row r="125" spans="1:2" ht="12.75">
      <c r="A125" s="1" t="s">
        <v>75</v>
      </c>
      <c r="B125" s="1">
        <v>103</v>
      </c>
    </row>
    <row r="126" spans="1:2" ht="15.75">
      <c r="A126" s="3" t="s">
        <v>16</v>
      </c>
      <c r="B126" s="11">
        <f>(B123*0.2)+(B124*0.6)+(B125*0.2)</f>
        <v>103</v>
      </c>
    </row>
    <row r="128" ht="18">
      <c r="A128" s="12" t="s">
        <v>71</v>
      </c>
    </row>
    <row r="129" spans="1:2" ht="12.75">
      <c r="A129" s="1" t="s">
        <v>73</v>
      </c>
      <c r="B129" s="1">
        <v>85</v>
      </c>
    </row>
    <row r="130" spans="1:2" ht="12.75">
      <c r="A130" s="1" t="s">
        <v>74</v>
      </c>
      <c r="B130" s="1">
        <v>76</v>
      </c>
    </row>
    <row r="131" spans="1:2" ht="12.75">
      <c r="A131" s="1" t="s">
        <v>75</v>
      </c>
      <c r="B131" s="1">
        <v>75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154</v>
      </c>
    </row>
    <row r="136" spans="1:2" ht="12.75">
      <c r="A136" s="1" t="s">
        <v>74</v>
      </c>
      <c r="B136" s="1">
        <v>133</v>
      </c>
    </row>
    <row r="137" spans="1:2" ht="12.75">
      <c r="A137" s="1" t="s">
        <v>75</v>
      </c>
      <c r="B137" s="1">
        <v>95</v>
      </c>
    </row>
    <row r="138" spans="1:2" ht="15.75">
      <c r="A138" s="3" t="s">
        <v>16</v>
      </c>
      <c r="B138" s="11">
        <f>(B135*0.2)+(B136*0.6)+(B137*0.2)</f>
        <v>130</v>
      </c>
    </row>
    <row r="140" ht="18">
      <c r="A140" s="12" t="s">
        <v>84</v>
      </c>
    </row>
    <row r="141" spans="1:2" ht="12.75">
      <c r="A141" s="1" t="s">
        <v>73</v>
      </c>
      <c r="B141" s="1">
        <v>100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16474</v>
      </c>
    </row>
    <row r="148" spans="1:2" ht="12.75">
      <c r="A148" s="1" t="s">
        <v>74</v>
      </c>
      <c r="B148" s="1">
        <v>15444</v>
      </c>
    </row>
    <row r="149" spans="1:2" ht="12.75">
      <c r="A149" s="1" t="s">
        <v>75</v>
      </c>
      <c r="B149" s="1">
        <v>15000</v>
      </c>
    </row>
    <row r="150" spans="1:2" ht="15.75">
      <c r="A150" s="3" t="s">
        <v>16</v>
      </c>
      <c r="B150" s="11">
        <f>(B147*0.2)+(B148*0.6)+(B149*0.2)</f>
        <v>15561</v>
      </c>
    </row>
    <row r="152" spans="1:2" ht="18">
      <c r="A152" s="14" t="s">
        <v>76</v>
      </c>
      <c r="B152" s="14">
        <f>GEOMEAN(B120,B126,B132,B138,B144,B150)*0.4067</f>
        <v>93</v>
      </c>
    </row>
    <row r="154" spans="1:2" ht="20.25">
      <c r="A154" s="17" t="s">
        <v>77</v>
      </c>
      <c r="B154" s="18">
        <f>AVERAGE(B24,B56,B70,B74,B82,B89)</f>
        <v>93</v>
      </c>
    </row>
    <row r="155" spans="1:2" ht="20.25">
      <c r="A155" s="17" t="s">
        <v>78</v>
      </c>
      <c r="B155" s="18">
        <f>AVERAGE(B94,B98,B106,B114,B152)</f>
        <v>99</v>
      </c>
    </row>
    <row r="156" spans="1:2" ht="20.25">
      <c r="A156" s="17" t="s">
        <v>79</v>
      </c>
      <c r="B156" s="18">
        <f>AVERAGE(B154,B155)</f>
        <v>96</v>
      </c>
    </row>
    <row r="158" ht="18">
      <c r="A158" s="12" t="s">
        <v>94</v>
      </c>
    </row>
    <row r="159" spans="1:2" ht="12.75">
      <c r="A159" s="1" t="s">
        <v>93</v>
      </c>
      <c r="B159" s="2">
        <v>24.7</v>
      </c>
    </row>
    <row r="160" spans="1:2" ht="12.75">
      <c r="A160" s="1" t="s">
        <v>91</v>
      </c>
      <c r="B160" s="2">
        <v>12.34</v>
      </c>
    </row>
    <row r="161" spans="1:2" ht="12.75">
      <c r="A161" s="1" t="s">
        <v>92</v>
      </c>
      <c r="B161" s="2">
        <f>B159*0.001/0.025</f>
        <v>0.99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57.9</v>
      </c>
    </row>
    <row r="166" spans="1:2" ht="12.75">
      <c r="A166" s="1" t="s">
        <v>91</v>
      </c>
      <c r="B166" s="2">
        <v>12.28</v>
      </c>
    </row>
    <row r="167" spans="1:2" ht="12.75">
      <c r="A167" s="1" t="s">
        <v>92</v>
      </c>
      <c r="B167" s="2">
        <f>B165*0.001/0.025</f>
        <v>2.32</v>
      </c>
    </row>
    <row r="168" spans="1:2" ht="15.75">
      <c r="A168" s="3" t="s">
        <v>16</v>
      </c>
      <c r="B168" s="11">
        <f>B166*B167</f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1.07</v>
      </c>
    </row>
    <row r="3" spans="1:2" ht="12.75">
      <c r="A3" s="1" t="s">
        <v>2</v>
      </c>
      <c r="B3" s="2">
        <v>2.29</v>
      </c>
    </row>
    <row r="4" spans="1:2" ht="12.75">
      <c r="A4" s="1" t="s">
        <v>3</v>
      </c>
      <c r="B4" s="2">
        <v>2.06</v>
      </c>
    </row>
    <row r="5" spans="1:2" ht="12.75">
      <c r="A5" s="1" t="s">
        <v>4</v>
      </c>
      <c r="B5" s="2">
        <v>1.17</v>
      </c>
    </row>
    <row r="6" spans="1:2" ht="12.75">
      <c r="A6" s="1" t="s">
        <v>5</v>
      </c>
      <c r="B6" s="2">
        <v>1.89</v>
      </c>
    </row>
    <row r="7" spans="1:2" ht="12.75">
      <c r="A7" s="1" t="s">
        <v>6</v>
      </c>
      <c r="B7" s="2">
        <v>1.59</v>
      </c>
    </row>
    <row r="8" spans="1:2" ht="12.75">
      <c r="A8" s="1" t="s">
        <v>7</v>
      </c>
      <c r="B8" s="2">
        <v>1.62</v>
      </c>
    </row>
    <row r="9" spans="1:2" ht="12.75">
      <c r="A9" s="1" t="s">
        <v>8</v>
      </c>
      <c r="B9" s="2">
        <v>1.72</v>
      </c>
    </row>
    <row r="10" spans="1:2" ht="12.75">
      <c r="A10" s="1" t="s">
        <v>9</v>
      </c>
      <c r="B10" s="2">
        <v>3.64</v>
      </c>
    </row>
    <row r="11" spans="1:2" ht="15.75">
      <c r="A11" s="3" t="s">
        <v>10</v>
      </c>
      <c r="B11" s="4">
        <v>3.64</v>
      </c>
    </row>
    <row r="12" spans="1:2" ht="15.75">
      <c r="A12" s="3" t="s">
        <v>11</v>
      </c>
      <c r="B12" s="4">
        <v>1.85</v>
      </c>
    </row>
    <row r="13" spans="1:2" ht="15.75">
      <c r="A13" s="3" t="s">
        <v>4</v>
      </c>
      <c r="B13" s="4">
        <v>1.17</v>
      </c>
    </row>
    <row r="15" ht="18">
      <c r="A15" s="12" t="s">
        <v>12</v>
      </c>
    </row>
    <row r="16" spans="1:2" ht="12.75">
      <c r="A16" s="1" t="s">
        <v>13</v>
      </c>
      <c r="B16" s="2">
        <v>1.84</v>
      </c>
    </row>
    <row r="17" spans="1:2" ht="12.75">
      <c r="A17" s="1" t="s">
        <v>14</v>
      </c>
      <c r="B17" s="2">
        <v>1.91</v>
      </c>
    </row>
    <row r="18" spans="1:2" ht="12.75">
      <c r="A18" s="1" t="s">
        <v>15</v>
      </c>
      <c r="B18" s="2">
        <v>3.84</v>
      </c>
    </row>
    <row r="19" spans="1:2" ht="15.75">
      <c r="A19" s="3" t="s">
        <v>16</v>
      </c>
      <c r="B19" s="4">
        <v>2.14</v>
      </c>
    </row>
    <row r="20" spans="1:2" ht="15.75">
      <c r="A20" s="3" t="s">
        <v>9</v>
      </c>
      <c r="B20" s="5">
        <v>0.00258101851851852</v>
      </c>
    </row>
    <row r="22" spans="1:2" ht="18">
      <c r="A22" s="12" t="s">
        <v>17</v>
      </c>
      <c r="B22" s="5">
        <v>0.0178703703703704</v>
      </c>
    </row>
    <row r="24" spans="1:2" ht="18">
      <c r="A24" s="13" t="s">
        <v>18</v>
      </c>
      <c r="B24" s="14">
        <f>GEOMEAN(B11,B12,B13,B16,B18,(1/B20),(1/B22))*11.8</f>
        <v>87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0.6109</v>
      </c>
      <c r="C28" s="8">
        <v>0.3599</v>
      </c>
      <c r="D28" s="8">
        <v>0.6274</v>
      </c>
      <c r="E28" s="8">
        <v>0.4873</v>
      </c>
      <c r="F28" s="8">
        <v>0.7268</v>
      </c>
      <c r="G28" s="8">
        <v>0.4107</v>
      </c>
    </row>
    <row r="29" spans="2:7" ht="12.75">
      <c r="B29" s="8">
        <v>0.6394</v>
      </c>
      <c r="C29" s="8">
        <v>0.348</v>
      </c>
      <c r="D29" s="8">
        <v>0.6013</v>
      </c>
      <c r="E29" s="8">
        <v>0.4865</v>
      </c>
      <c r="F29" s="8">
        <v>0.6881</v>
      </c>
      <c r="G29" s="8">
        <v>0.4622</v>
      </c>
    </row>
    <row r="30" spans="2:7" ht="12.75">
      <c r="B30" s="8">
        <v>0.6113</v>
      </c>
      <c r="C30" s="8">
        <v>0.3437</v>
      </c>
      <c r="D30" s="8">
        <v>0.5992</v>
      </c>
      <c r="E30" s="8">
        <v>0.4872</v>
      </c>
      <c r="F30" s="8">
        <v>0.6855</v>
      </c>
      <c r="G30" s="8">
        <v>0.3007</v>
      </c>
    </row>
    <row r="31" spans="2:7" ht="12.75">
      <c r="B31" s="8">
        <v>0.6114</v>
      </c>
      <c r="C31" s="8">
        <v>0.3437</v>
      </c>
      <c r="D31" s="8">
        <v>0.6036</v>
      </c>
      <c r="E31" s="8">
        <v>0.4859</v>
      </c>
      <c r="F31" s="8">
        <v>0.6866</v>
      </c>
      <c r="G31" s="8">
        <v>0.3291</v>
      </c>
    </row>
    <row r="32" spans="2:7" ht="12.75">
      <c r="B32" s="8">
        <v>0.6106</v>
      </c>
      <c r="C32" s="8">
        <v>0.344</v>
      </c>
      <c r="D32" s="8">
        <v>0.6041</v>
      </c>
      <c r="E32" s="8">
        <v>0.4862</v>
      </c>
      <c r="F32" s="8">
        <v>0.6883</v>
      </c>
      <c r="G32" s="8">
        <v>0.3373</v>
      </c>
    </row>
    <row r="33" spans="2:7" ht="12.75">
      <c r="B33" s="8">
        <v>0.6106</v>
      </c>
      <c r="C33" s="8">
        <v>0.3437</v>
      </c>
      <c r="D33" s="8">
        <v>0.6038</v>
      </c>
      <c r="E33" s="8">
        <v>0.4861</v>
      </c>
      <c r="F33" s="8">
        <v>0.6871</v>
      </c>
      <c r="G33" s="8">
        <v>0.3399</v>
      </c>
    </row>
    <row r="34" spans="2:7" ht="12.75">
      <c r="B34" s="8">
        <v>0.6103</v>
      </c>
      <c r="C34" s="8">
        <v>0.3437</v>
      </c>
      <c r="D34" s="8">
        <v>0.6042</v>
      </c>
      <c r="E34" s="8">
        <v>0.4868</v>
      </c>
      <c r="F34" s="8">
        <v>0.7253</v>
      </c>
      <c r="G34" s="8">
        <v>0.3501</v>
      </c>
    </row>
    <row r="35" spans="2:7" ht="12.75">
      <c r="B35" s="8">
        <v>0.6111</v>
      </c>
      <c r="C35" s="8">
        <v>0.3442</v>
      </c>
      <c r="D35" s="8">
        <v>0.6023</v>
      </c>
      <c r="E35" s="8">
        <v>0.4877</v>
      </c>
      <c r="F35" s="8">
        <v>0.6959</v>
      </c>
      <c r="G35" s="8">
        <v>0.3593</v>
      </c>
    </row>
    <row r="36" spans="2:7" ht="12.75">
      <c r="B36" s="8">
        <v>0.6105</v>
      </c>
      <c r="C36" s="8">
        <v>0.3439</v>
      </c>
      <c r="D36" s="8">
        <v>0.6005</v>
      </c>
      <c r="E36" s="8">
        <v>0.4873</v>
      </c>
      <c r="F36" s="8">
        <v>0.6876</v>
      </c>
      <c r="G36" s="8">
        <v>0.3007</v>
      </c>
    </row>
    <row r="37" spans="2:7" ht="12.75">
      <c r="B37" s="8">
        <v>0.6104</v>
      </c>
      <c r="C37" s="8">
        <v>0.3442</v>
      </c>
      <c r="D37" s="8">
        <v>0.6009</v>
      </c>
      <c r="E37" s="8">
        <v>0.4866</v>
      </c>
      <c r="F37" s="8">
        <v>0.685</v>
      </c>
      <c r="G37" s="8">
        <v>0.3031</v>
      </c>
    </row>
    <row r="38" spans="1:2" ht="15.75">
      <c r="A38" s="3" t="s">
        <v>16</v>
      </c>
      <c r="B38" s="7">
        <f>GEOMEAN(B28:G37)</f>
        <v>0.4968</v>
      </c>
    </row>
    <row r="40" ht="18">
      <c r="A40" s="12" t="s">
        <v>27</v>
      </c>
    </row>
    <row r="41" spans="1:2" ht="12.75">
      <c r="A41" s="1" t="s">
        <v>15</v>
      </c>
      <c r="B41" s="2">
        <v>1.56</v>
      </c>
    </row>
    <row r="42" spans="1:2" ht="12.75">
      <c r="A42" s="1" t="s">
        <v>14</v>
      </c>
      <c r="B42" s="2">
        <v>1.4</v>
      </c>
    </row>
    <row r="43" spans="1:2" ht="12.75">
      <c r="A43" s="1" t="s">
        <v>28</v>
      </c>
      <c r="B43" s="2">
        <v>1.48</v>
      </c>
    </row>
    <row r="44" spans="1:2" ht="12.75">
      <c r="A44" s="1" t="s">
        <v>29</v>
      </c>
      <c r="B44" s="2">
        <v>2.52</v>
      </c>
    </row>
    <row r="45" spans="1:2" ht="12.75">
      <c r="A45" s="1" t="s">
        <v>30</v>
      </c>
      <c r="B45" s="2">
        <v>1.41</v>
      </c>
    </row>
    <row r="46" spans="1:2" ht="12.75">
      <c r="A46" s="1" t="s">
        <v>31</v>
      </c>
      <c r="B46" s="2">
        <v>1.64</v>
      </c>
    </row>
    <row r="47" spans="1:2" ht="15.75">
      <c r="A47" s="3" t="s">
        <v>16</v>
      </c>
      <c r="B47" s="4">
        <f>GEOMEAN(B41,B43,B44)</f>
        <v>1.8</v>
      </c>
    </row>
    <row r="49" ht="18">
      <c r="A49" s="12" t="s">
        <v>32</v>
      </c>
    </row>
    <row r="50" spans="1:2" ht="12.75">
      <c r="A50" s="1" t="s">
        <v>11</v>
      </c>
      <c r="B50" s="2">
        <v>104.36</v>
      </c>
    </row>
    <row r="51" spans="1:2" ht="12.75">
      <c r="A51" s="1" t="s">
        <v>15</v>
      </c>
      <c r="B51" s="2">
        <v>254.97</v>
      </c>
    </row>
    <row r="52" spans="1:2" ht="12.75">
      <c r="A52" s="1" t="s">
        <v>14</v>
      </c>
      <c r="B52" s="2">
        <v>252.7</v>
      </c>
    </row>
    <row r="53" spans="1:2" ht="12.75">
      <c r="A53" s="1" t="s">
        <v>33</v>
      </c>
      <c r="B53" s="2">
        <v>612.03</v>
      </c>
    </row>
    <row r="54" spans="1:2" ht="15.75">
      <c r="A54" s="3" t="s">
        <v>16</v>
      </c>
      <c r="B54" s="4">
        <f>B50+B51</f>
        <v>359.33</v>
      </c>
    </row>
    <row r="56" spans="1:2" ht="18">
      <c r="A56" s="13" t="s">
        <v>26</v>
      </c>
      <c r="B56" s="14">
        <f>GEOMEAN(1/B38,B47,1/B54)*423.5</f>
        <v>91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0.872199074074074</v>
      </c>
      <c r="C60" s="16">
        <v>0.88724537037037</v>
      </c>
      <c r="D60" s="16">
        <f aca="true" t="shared" si="0" ref="D60:D67">C60-B60</f>
        <v>0.0150462962962959</v>
      </c>
    </row>
    <row r="61" spans="1:4" ht="12.75">
      <c r="A61" s="1" t="s">
        <v>36</v>
      </c>
      <c r="B61" s="16">
        <v>0.901597222222222</v>
      </c>
      <c r="C61" s="16">
        <v>0.904513888888889</v>
      </c>
      <c r="D61" s="16">
        <f t="shared" si="0"/>
        <v>0.0029166666666669</v>
      </c>
    </row>
    <row r="62" spans="1:4" ht="12.75">
      <c r="A62" s="1" t="s">
        <v>37</v>
      </c>
      <c r="B62" s="16">
        <v>0.908125</v>
      </c>
      <c r="C62" s="16">
        <v>0.913564814814815</v>
      </c>
      <c r="D62" s="16">
        <f t="shared" si="0"/>
        <v>0.00543981481481504</v>
      </c>
    </row>
    <row r="63" spans="1:4" ht="12.75">
      <c r="A63" s="1" t="s">
        <v>38</v>
      </c>
      <c r="B63" s="16">
        <v>0.891435185185185</v>
      </c>
      <c r="C63" s="16">
        <v>0.894074074074074</v>
      </c>
      <c r="D63" s="16">
        <f t="shared" si="0"/>
        <v>0.00263888888888897</v>
      </c>
    </row>
    <row r="64" spans="1:4" ht="12.75">
      <c r="A64" s="1" t="s">
        <v>39</v>
      </c>
      <c r="B64" s="16">
        <v>0.894884259259259</v>
      </c>
      <c r="C64" s="16">
        <v>0.901597222222222</v>
      </c>
      <c r="D64" s="16">
        <f t="shared" si="0"/>
        <v>0.00671296296296309</v>
      </c>
    </row>
    <row r="65" spans="1:4" ht="12.75">
      <c r="A65" s="1" t="s">
        <v>40</v>
      </c>
      <c r="B65" s="16">
        <v>0.88724537037037</v>
      </c>
      <c r="C65" s="16">
        <v>0.891412037037037</v>
      </c>
      <c r="D65" s="16">
        <f t="shared" si="0"/>
        <v>0.00416666666666698</v>
      </c>
    </row>
    <row r="66" spans="1:4" ht="12.75">
      <c r="A66" s="1" t="s">
        <v>41</v>
      </c>
      <c r="B66" s="16">
        <v>0.894074074074074</v>
      </c>
      <c r="C66" s="16">
        <v>0.894884259259259</v>
      </c>
      <c r="D66" s="16">
        <f t="shared" si="0"/>
        <v>0.000810185185184942</v>
      </c>
    </row>
    <row r="67" spans="1:4" ht="12.75">
      <c r="A67" s="1" t="s">
        <v>42</v>
      </c>
      <c r="B67" s="16">
        <v>0.904513888888889</v>
      </c>
      <c r="C67" s="16">
        <v>0.908101851851852</v>
      </c>
      <c r="D67" s="16">
        <f t="shared" si="0"/>
        <v>0.00358796296296304</v>
      </c>
    </row>
    <row r="68" spans="1:2" ht="15.75">
      <c r="A68" s="3" t="s">
        <v>16</v>
      </c>
      <c r="B68" s="5">
        <f>GEOMEAN(D60:D67)</f>
        <v>0.00387866356709925</v>
      </c>
    </row>
    <row r="70" spans="1:2" ht="18">
      <c r="A70" s="13" t="s">
        <v>43</v>
      </c>
      <c r="B70" s="14">
        <f>1/B68*0.34245</f>
        <v>88</v>
      </c>
    </row>
    <row r="72" spans="1:2" ht="18">
      <c r="A72" s="12" t="s">
        <v>83</v>
      </c>
      <c r="B72" s="5">
        <v>0.00180555555555556</v>
      </c>
    </row>
    <row r="74" spans="1:2" ht="18">
      <c r="A74" s="13" t="s">
        <v>44</v>
      </c>
      <c r="B74" s="14">
        <f>1/B72*0.1447</f>
        <v>80</v>
      </c>
    </row>
    <row r="76" ht="18">
      <c r="A76" s="12" t="s">
        <v>56</v>
      </c>
    </row>
    <row r="77" spans="1:4" ht="12.75">
      <c r="A77" s="1" t="s">
        <v>45</v>
      </c>
      <c r="B77" s="10">
        <v>1639</v>
      </c>
      <c r="D77" s="10"/>
    </row>
    <row r="78" spans="1:4" ht="12.75">
      <c r="A78" s="1" t="s">
        <v>46</v>
      </c>
      <c r="B78" s="10">
        <v>653</v>
      </c>
      <c r="D78" s="10"/>
    </row>
    <row r="79" spans="1:4" ht="12.75">
      <c r="A79" s="1" t="s">
        <v>47</v>
      </c>
      <c r="B79" s="10">
        <v>62</v>
      </c>
      <c r="D79" s="10"/>
    </row>
    <row r="80" spans="1:2" ht="15.75">
      <c r="A80" s="3" t="s">
        <v>16</v>
      </c>
      <c r="B80" s="11">
        <f>GEOMEAN((B77*0.6),(B78*0.3),(B79*0.1))</f>
        <v>106</v>
      </c>
    </row>
    <row r="82" spans="1:2" ht="18">
      <c r="A82" s="13" t="s">
        <v>48</v>
      </c>
      <c r="B82" s="14">
        <f>B80*0.68</f>
        <v>72</v>
      </c>
    </row>
    <row r="84" ht="18">
      <c r="A84" s="12" t="s">
        <v>49</v>
      </c>
    </row>
    <row r="85" spans="1:2" ht="12.75">
      <c r="A85" s="1" t="s">
        <v>50</v>
      </c>
      <c r="B85" s="2">
        <v>35.83</v>
      </c>
    </row>
    <row r="86" spans="1:2" ht="12.75">
      <c r="A86" s="1" t="s">
        <v>51</v>
      </c>
      <c r="B86" s="2">
        <v>13.84</v>
      </c>
    </row>
    <row r="87" spans="1:2" ht="15.75">
      <c r="A87" s="3" t="s">
        <v>16</v>
      </c>
      <c r="B87" s="4">
        <v>9.51</v>
      </c>
    </row>
    <row r="89" spans="1:2" ht="18">
      <c r="A89" s="13" t="s">
        <v>52</v>
      </c>
      <c r="B89" s="14">
        <f>B87*9.38</f>
        <v>89</v>
      </c>
    </row>
    <row r="91" spans="1:2" ht="18">
      <c r="A91" s="12" t="s">
        <v>53</v>
      </c>
      <c r="B91" s="5">
        <v>0.00146990740740741</v>
      </c>
    </row>
    <row r="92" spans="1:2" ht="18">
      <c r="A92" s="12" t="s">
        <v>55</v>
      </c>
      <c r="B92" s="5">
        <v>0.00299768518518518</v>
      </c>
    </row>
    <row r="94" spans="1:2" ht="18">
      <c r="A94" s="13" t="s">
        <v>54</v>
      </c>
      <c r="B94" s="14">
        <f>GEOMEAN(1/B91,1/B92)*0.1862</f>
        <v>89</v>
      </c>
    </row>
    <row r="96" spans="1:2" ht="18">
      <c r="A96" s="12" t="s">
        <v>57</v>
      </c>
      <c r="B96" s="5">
        <v>0.00850694444444444</v>
      </c>
    </row>
    <row r="98" spans="1:2" ht="18">
      <c r="A98" s="13" t="s">
        <v>58</v>
      </c>
      <c r="B98" s="14">
        <f>1/B96*0.7465</f>
        <v>88</v>
      </c>
    </row>
    <row r="100" spans="1:2" ht="18">
      <c r="A100" s="12" t="s">
        <v>60</v>
      </c>
      <c r="B100" s="5">
        <v>0.00395833333333333</v>
      </c>
    </row>
    <row r="101" spans="1:2" ht="18">
      <c r="A101" s="12" t="s">
        <v>61</v>
      </c>
      <c r="B101" s="5">
        <v>0.00780092592592593</v>
      </c>
    </row>
    <row r="102" spans="1:2" ht="18">
      <c r="A102" s="12" t="s">
        <v>62</v>
      </c>
      <c r="B102" s="5">
        <v>0.00143518518518519</v>
      </c>
    </row>
    <row r="103" spans="1:2" ht="18">
      <c r="A103" s="12" t="s">
        <v>63</v>
      </c>
      <c r="B103" s="5">
        <v>0.00246527777777778</v>
      </c>
    </row>
    <row r="104" spans="1:2" ht="18">
      <c r="A104" s="12" t="s">
        <v>64</v>
      </c>
      <c r="B104" s="5">
        <v>0.00162037037037037</v>
      </c>
    </row>
    <row r="106" spans="1:2" ht="18">
      <c r="A106" s="13" t="s">
        <v>86</v>
      </c>
      <c r="B106" s="14">
        <f>GEOMEAN(1/B100,1/B101,1/B102,1/B103,1/B104)*0.2501</f>
        <v>89</v>
      </c>
    </row>
    <row r="108" spans="1:2" ht="18">
      <c r="A108" s="12" t="s">
        <v>59</v>
      </c>
      <c r="B108" s="5">
        <v>0.0121875</v>
      </c>
    </row>
    <row r="109" spans="1:2" ht="18">
      <c r="A109" s="12" t="s">
        <v>65</v>
      </c>
      <c r="B109" s="5">
        <v>0.00390046296296296</v>
      </c>
    </row>
    <row r="110" spans="1:2" ht="18">
      <c r="A110" s="12" t="s">
        <v>66</v>
      </c>
      <c r="B110" s="5">
        <v>0.0667592592592593</v>
      </c>
    </row>
    <row r="111" spans="1:2" ht="18">
      <c r="A111" s="12" t="s">
        <v>67</v>
      </c>
      <c r="B111" s="5">
        <v>0.0019212962962963</v>
      </c>
    </row>
    <row r="112" spans="1:2" ht="18">
      <c r="A112" s="12" t="s">
        <v>68</v>
      </c>
      <c r="B112" s="5">
        <v>0.0204282407407407</v>
      </c>
    </row>
    <row r="114" spans="1:2" ht="18">
      <c r="A114" s="13" t="s">
        <v>87</v>
      </c>
      <c r="B114" s="14">
        <f>GEOMEAN(1/B108,1/B109,1/B110,1/B111,1/B112)*0.929</f>
        <v>89</v>
      </c>
    </row>
    <row r="116" ht="18">
      <c r="A116" s="12" t="s">
        <v>69</v>
      </c>
    </row>
    <row r="117" spans="1:2" ht="12.75">
      <c r="A117" s="1" t="s">
        <v>73</v>
      </c>
      <c r="B117" s="1">
        <v>123</v>
      </c>
    </row>
    <row r="118" spans="1:2" ht="12.75">
      <c r="A118" s="1" t="s">
        <v>74</v>
      </c>
      <c r="B118" s="1">
        <v>101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103</v>
      </c>
    </row>
    <row r="122" ht="18">
      <c r="A122" s="12" t="s">
        <v>70</v>
      </c>
    </row>
    <row r="123" spans="1:2" ht="12.75">
      <c r="A123" s="1" t="s">
        <v>73</v>
      </c>
      <c r="B123" s="1">
        <v>97</v>
      </c>
    </row>
    <row r="124" spans="1:2" ht="12.75">
      <c r="A124" s="1" t="s">
        <v>74</v>
      </c>
      <c r="B124" s="1">
        <v>96</v>
      </c>
    </row>
    <row r="125" spans="1:2" ht="12.75">
      <c r="A125" s="1" t="s">
        <v>75</v>
      </c>
      <c r="B125" s="1">
        <v>96</v>
      </c>
    </row>
    <row r="126" spans="1:2" ht="15.75">
      <c r="A126" s="3" t="s">
        <v>16</v>
      </c>
      <c r="B126" s="11">
        <f>(B123*0.2)+(B124*0.6)+(B125*0.2)</f>
        <v>96</v>
      </c>
    </row>
    <row r="128" ht="18">
      <c r="A128" s="12" t="s">
        <v>71</v>
      </c>
    </row>
    <row r="129" spans="1:2" ht="12.75">
      <c r="A129" s="1" t="s">
        <v>73</v>
      </c>
      <c r="B129" s="1">
        <v>81</v>
      </c>
    </row>
    <row r="130" spans="1:2" ht="12.75">
      <c r="A130" s="1" t="s">
        <v>74</v>
      </c>
      <c r="B130" s="1">
        <v>69</v>
      </c>
    </row>
    <row r="131" spans="1:2" ht="12.75">
      <c r="A131" s="1" t="s">
        <v>75</v>
      </c>
      <c r="B131" s="1">
        <v>67</v>
      </c>
    </row>
    <row r="132" spans="1:2" ht="15.75">
      <c r="A132" s="3" t="s">
        <v>16</v>
      </c>
      <c r="B132" s="11">
        <f>(B129*0.2)+(B130*0.6)+(B131*0.2)</f>
        <v>71</v>
      </c>
    </row>
    <row r="134" ht="18">
      <c r="A134" s="12" t="s">
        <v>85</v>
      </c>
    </row>
    <row r="135" spans="1:2" ht="12.75">
      <c r="A135" s="1" t="s">
        <v>73</v>
      </c>
      <c r="B135" s="1">
        <v>137</v>
      </c>
    </row>
    <row r="136" spans="1:2" ht="12.75">
      <c r="A136" s="1" t="s">
        <v>74</v>
      </c>
      <c r="B136" s="1">
        <v>122</v>
      </c>
    </row>
    <row r="137" spans="1:2" ht="12.75">
      <c r="A137" s="1" t="s">
        <v>75</v>
      </c>
      <c r="B137" s="1">
        <v>86</v>
      </c>
    </row>
    <row r="138" spans="1:2" ht="15.75">
      <c r="A138" s="3" t="s">
        <v>16</v>
      </c>
      <c r="B138" s="11">
        <f>(B135*0.2)+(B136*0.6)+(B137*0.2)</f>
        <v>118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81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81</v>
      </c>
    </row>
    <row r="146" ht="18">
      <c r="A146" s="12" t="s">
        <v>72</v>
      </c>
    </row>
    <row r="147" spans="1:2" ht="12.75">
      <c r="A147" s="1" t="s">
        <v>73</v>
      </c>
      <c r="B147" s="1">
        <v>16107</v>
      </c>
    </row>
    <row r="148" spans="1:2" ht="12.75">
      <c r="A148" s="1" t="s">
        <v>74</v>
      </c>
      <c r="B148" s="1">
        <v>15016</v>
      </c>
    </row>
    <row r="149" spans="1:2" ht="12.75">
      <c r="A149" s="1" t="s">
        <v>75</v>
      </c>
      <c r="B149" s="1">
        <v>14493</v>
      </c>
    </row>
    <row r="150" spans="1:2" ht="15.75">
      <c r="A150" s="3" t="s">
        <v>16</v>
      </c>
      <c r="B150" s="11">
        <f>(B147*0.2)+(B148*0.6)+(B149*0.2)</f>
        <v>15130</v>
      </c>
    </row>
    <row r="152" spans="1:2" ht="18">
      <c r="A152" s="14" t="s">
        <v>76</v>
      </c>
      <c r="B152" s="14">
        <f>GEOMEAN(B120,B126,B132,B138,B144,B150)*0.4067</f>
        <v>88</v>
      </c>
    </row>
    <row r="154" spans="1:2" ht="20.25">
      <c r="A154" s="17" t="s">
        <v>77</v>
      </c>
      <c r="B154" s="18">
        <f>AVERAGE(B24,B56,B70,B74,B82,B89)</f>
        <v>85</v>
      </c>
    </row>
    <row r="155" spans="1:2" ht="20.25">
      <c r="A155" s="17" t="s">
        <v>78</v>
      </c>
      <c r="B155" s="18">
        <f>AVERAGE(B94,B98,B106,B114,B152)</f>
        <v>89</v>
      </c>
    </row>
    <row r="156" spans="1:2" ht="20.25">
      <c r="A156" s="17" t="s">
        <v>79</v>
      </c>
      <c r="B156" s="18">
        <f>AVERAGE(B154,B155)</f>
        <v>87</v>
      </c>
    </row>
    <row r="158" ht="18">
      <c r="A158" s="12" t="s">
        <v>94</v>
      </c>
    </row>
    <row r="159" spans="1:2" ht="12.75">
      <c r="A159" s="1" t="s">
        <v>93</v>
      </c>
      <c r="B159" s="2">
        <v>24.9</v>
      </c>
    </row>
    <row r="160" spans="1:2" ht="12.75">
      <c r="A160" s="1" t="s">
        <v>91</v>
      </c>
      <c r="B160" s="2">
        <v>12.23</v>
      </c>
    </row>
    <row r="161" spans="1:2" ht="12.75">
      <c r="A161" s="1" t="s">
        <v>92</v>
      </c>
      <c r="B161" s="2">
        <f>B159*0.001/0.025</f>
        <v>1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55.4</v>
      </c>
    </row>
    <row r="166" spans="1:2" ht="12.75">
      <c r="A166" s="1" t="s">
        <v>91</v>
      </c>
      <c r="B166" s="2">
        <v>12.29</v>
      </c>
    </row>
    <row r="167" spans="1:2" ht="12.75">
      <c r="A167" s="1" t="s">
        <v>92</v>
      </c>
      <c r="B167" s="2">
        <f>B165*0.001/0.025</f>
        <v>2.22</v>
      </c>
    </row>
    <row r="168" spans="1:2" ht="15.75">
      <c r="A168" s="3" t="s">
        <v>16</v>
      </c>
      <c r="B168" s="11">
        <f>B166*B167</f>
        <v>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2.21</v>
      </c>
    </row>
    <row r="4" spans="1:2" ht="12.75">
      <c r="A4" s="47" t="s">
        <v>3</v>
      </c>
      <c r="B4" s="33">
        <v>2.02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1.8</v>
      </c>
    </row>
    <row r="7" spans="1:2" ht="12.75">
      <c r="A7" s="47" t="s">
        <v>6</v>
      </c>
      <c r="B7" s="33">
        <v>1.47</v>
      </c>
    </row>
    <row r="8" spans="1:2" ht="12.75">
      <c r="A8" s="47" t="s">
        <v>7</v>
      </c>
      <c r="B8" s="33">
        <v>1.56</v>
      </c>
    </row>
    <row r="9" spans="1:2" ht="12.75">
      <c r="A9" s="47" t="s">
        <v>8</v>
      </c>
      <c r="B9" s="33">
        <v>1.84</v>
      </c>
    </row>
    <row r="10" spans="1:2" ht="12.75">
      <c r="A10" s="47" t="s">
        <v>9</v>
      </c>
      <c r="B10" s="33">
        <v>2.18</v>
      </c>
    </row>
    <row r="11" spans="1:2" ht="15.75">
      <c r="A11" s="54" t="s">
        <v>10</v>
      </c>
      <c r="B11" s="34">
        <v>2.18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1.86</v>
      </c>
    </row>
    <row r="17" spans="1:2" ht="12.75">
      <c r="A17" s="47" t="s">
        <v>14</v>
      </c>
      <c r="B17" s="33">
        <v>2.08</v>
      </c>
    </row>
    <row r="18" spans="1:2" ht="12.75">
      <c r="A18" s="47" t="s">
        <v>15</v>
      </c>
      <c r="B18" s="33">
        <v>4.19</v>
      </c>
    </row>
    <row r="19" spans="1:2" ht="15.75">
      <c r="A19" s="54" t="s">
        <v>16</v>
      </c>
      <c r="B19" s="34">
        <v>2.21</v>
      </c>
    </row>
    <row r="20" spans="1:2" ht="15.75">
      <c r="A20" s="54" t="s">
        <v>9</v>
      </c>
      <c r="B20" s="35">
        <v>0.00422453703703704</v>
      </c>
    </row>
    <row r="22" spans="1:2" ht="18">
      <c r="A22" s="49" t="s">
        <v>17</v>
      </c>
      <c r="B22" s="35">
        <v>0.0240740740740741</v>
      </c>
    </row>
    <row r="24" spans="1:2" ht="18">
      <c r="A24" s="40" t="s">
        <v>18</v>
      </c>
      <c r="B24" s="50">
        <f>GEOMEAN(B11,B12,B13,B16,B18,(1/B20),(1/B22))*11.8</f>
        <v>74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0.4999</v>
      </c>
      <c r="C28" s="51">
        <v>0.3302</v>
      </c>
      <c r="D28" s="51">
        <v>0.7041</v>
      </c>
      <c r="E28" s="51">
        <v>0.411</v>
      </c>
      <c r="F28" s="51">
        <v>0.8043</v>
      </c>
      <c r="G28" s="51">
        <v>0.2826</v>
      </c>
    </row>
    <row r="29" spans="1:7" ht="12.75">
      <c r="A29" s="47"/>
      <c r="B29" s="51">
        <v>0.5009</v>
      </c>
      <c r="C29" s="51">
        <v>0.331</v>
      </c>
      <c r="D29" s="51">
        <v>0.7081</v>
      </c>
      <c r="E29" s="51">
        <v>0.4146</v>
      </c>
      <c r="F29" s="51">
        <v>0.822</v>
      </c>
      <c r="G29" s="51">
        <v>0.2944</v>
      </c>
    </row>
    <row r="30" spans="1:7" ht="12.75">
      <c r="A30" s="47"/>
      <c r="B30" s="51">
        <v>0.501</v>
      </c>
      <c r="C30" s="51">
        <v>0.331</v>
      </c>
      <c r="D30" s="51">
        <v>0.7078</v>
      </c>
      <c r="E30" s="51">
        <v>0.4121</v>
      </c>
      <c r="F30" s="51">
        <v>0.7982</v>
      </c>
      <c r="G30" s="51">
        <v>0.2874</v>
      </c>
    </row>
    <row r="31" spans="1:7" ht="12.75">
      <c r="A31" s="47"/>
      <c r="B31" s="51">
        <v>0.5002</v>
      </c>
      <c r="C31" s="51">
        <v>0.3304</v>
      </c>
      <c r="D31" s="51">
        <v>0.7085</v>
      </c>
      <c r="E31" s="51">
        <v>0.4125</v>
      </c>
      <c r="F31" s="51">
        <v>0.7957</v>
      </c>
      <c r="G31" s="51">
        <v>0.3054</v>
      </c>
    </row>
    <row r="32" spans="1:7" ht="12.75">
      <c r="A32" s="47"/>
      <c r="B32" s="51">
        <v>0.5006</v>
      </c>
      <c r="C32" s="51">
        <v>0.3321</v>
      </c>
      <c r="D32" s="51">
        <v>0.7067</v>
      </c>
      <c r="E32" s="51">
        <v>0.4108</v>
      </c>
      <c r="F32" s="51">
        <v>0.8077</v>
      </c>
      <c r="G32" s="51">
        <v>0.2762</v>
      </c>
    </row>
    <row r="33" spans="1:7" ht="12.75">
      <c r="A33" s="47"/>
      <c r="B33" s="51">
        <v>0.5009</v>
      </c>
      <c r="C33" s="51">
        <v>0.3315</v>
      </c>
      <c r="D33" s="51">
        <v>0.7071</v>
      </c>
      <c r="E33" s="51">
        <v>0.4114</v>
      </c>
      <c r="F33" s="51">
        <v>0.8031</v>
      </c>
      <c r="G33" s="51">
        <v>0.3171</v>
      </c>
    </row>
    <row r="34" spans="1:7" ht="12.75">
      <c r="A34" s="47"/>
      <c r="B34" s="51">
        <v>0.5006</v>
      </c>
      <c r="C34" s="51">
        <v>0.3314</v>
      </c>
      <c r="D34" s="51">
        <v>0.7087</v>
      </c>
      <c r="E34" s="51">
        <v>0.4127</v>
      </c>
      <c r="F34" s="51">
        <v>0.8524</v>
      </c>
      <c r="G34" s="51">
        <v>0.3164</v>
      </c>
    </row>
    <row r="35" spans="1:7" ht="12.75">
      <c r="A35" s="47"/>
      <c r="B35" s="51">
        <v>0.5004</v>
      </c>
      <c r="C35" s="51">
        <v>0.3342</v>
      </c>
      <c r="D35" s="51">
        <v>0.7097</v>
      </c>
      <c r="E35" s="51">
        <v>0.41</v>
      </c>
      <c r="F35" s="51">
        <v>0.8097</v>
      </c>
      <c r="G35" s="51">
        <v>0.341</v>
      </c>
    </row>
    <row r="36" spans="1:7" ht="12.75">
      <c r="A36" s="47"/>
      <c r="B36" s="51">
        <v>0.5005</v>
      </c>
      <c r="C36" s="51">
        <v>0.3322</v>
      </c>
      <c r="D36" s="51">
        <v>0.7061</v>
      </c>
      <c r="E36" s="51">
        <v>0.4081</v>
      </c>
      <c r="F36" s="51">
        <v>0.7947</v>
      </c>
      <c r="G36" s="51">
        <v>0.3123</v>
      </c>
    </row>
    <row r="37" spans="1:7" ht="12.75">
      <c r="A37" s="47"/>
      <c r="B37" s="51">
        <v>0.5013</v>
      </c>
      <c r="C37" s="51">
        <v>0.3321</v>
      </c>
      <c r="D37" s="51">
        <v>0.7099</v>
      </c>
      <c r="E37" s="51">
        <v>0.4093</v>
      </c>
      <c r="F37" s="51">
        <v>0.8715</v>
      </c>
      <c r="G37" s="51">
        <v>0.2729</v>
      </c>
    </row>
    <row r="38" spans="1:2" ht="15.75">
      <c r="A38" s="54" t="s">
        <v>16</v>
      </c>
      <c r="B38" s="36">
        <f>GEOMEAN(B28:G37)</f>
        <v>0.4773</v>
      </c>
    </row>
    <row r="40" ht="18">
      <c r="A40" s="37" t="s">
        <v>27</v>
      </c>
    </row>
    <row r="41" spans="1:2" ht="12.75">
      <c r="A41" s="47" t="s">
        <v>15</v>
      </c>
      <c r="B41" s="33">
        <v>1.63</v>
      </c>
    </row>
    <row r="42" spans="1:2" ht="12.75">
      <c r="A42" s="47" t="s">
        <v>14</v>
      </c>
      <c r="B42" s="33">
        <v>1.59</v>
      </c>
    </row>
    <row r="43" spans="1:2" ht="12.75">
      <c r="A43" s="47" t="s">
        <v>28</v>
      </c>
      <c r="B43" s="33">
        <v>1.68</v>
      </c>
    </row>
    <row r="44" spans="1:2" ht="12.75">
      <c r="A44" s="47" t="s">
        <v>29</v>
      </c>
      <c r="B44" s="33">
        <v>2.96</v>
      </c>
    </row>
    <row r="45" spans="1:2" ht="12.75">
      <c r="A45" s="47" t="s">
        <v>30</v>
      </c>
      <c r="B45" s="33">
        <v>1.55</v>
      </c>
    </row>
    <row r="46" spans="1:2" ht="12.75">
      <c r="A46" s="47" t="s">
        <v>31</v>
      </c>
      <c r="B46" s="33">
        <v>1.83</v>
      </c>
    </row>
    <row r="47" spans="1:2" ht="15.75">
      <c r="A47" s="54" t="s">
        <v>16</v>
      </c>
      <c r="B47" s="34">
        <f>GEOMEAN(B41,B43,B44)</f>
        <v>2.01</v>
      </c>
    </row>
    <row r="49" ht="18">
      <c r="A49" s="37" t="s">
        <v>32</v>
      </c>
    </row>
    <row r="50" spans="1:2" ht="12.75">
      <c r="A50" s="47" t="s">
        <v>11</v>
      </c>
      <c r="B50" s="33">
        <v>90.68</v>
      </c>
    </row>
    <row r="51" spans="1:2" ht="12.75">
      <c r="A51" s="47" t="s">
        <v>15</v>
      </c>
      <c r="B51" s="33">
        <v>239.04</v>
      </c>
    </row>
    <row r="52" spans="1:2" ht="12.75">
      <c r="A52" s="47" t="s">
        <v>14</v>
      </c>
      <c r="B52" s="33">
        <v>243.98</v>
      </c>
    </row>
    <row r="53" spans="1:2" ht="12.75">
      <c r="A53" s="47" t="s">
        <v>33</v>
      </c>
      <c r="B53" s="33">
        <v>573.7</v>
      </c>
    </row>
    <row r="54" spans="1:2" ht="15.75">
      <c r="A54" s="54" t="s">
        <v>16</v>
      </c>
      <c r="B54" s="34">
        <f>B50+B51</f>
        <v>329.72</v>
      </c>
    </row>
    <row r="56" spans="1:2" ht="18">
      <c r="A56" s="40" t="s">
        <v>26</v>
      </c>
      <c r="B56" s="50">
        <f>GEOMEAN(1/B38,B47,1/B54)*423.5</f>
        <v>99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0.854583333333333</v>
      </c>
      <c r="C60" s="53">
        <v>0.879444444444444</v>
      </c>
      <c r="D60" s="53">
        <f aca="true" t="shared" si="0" ref="D60:D67">C60-B60</f>
        <v>0.024861111111111</v>
      </c>
    </row>
    <row r="61" spans="1:4" ht="12.75">
      <c r="A61" s="47" t="s">
        <v>36</v>
      </c>
      <c r="B61" s="53">
        <v>0.89837962962963</v>
      </c>
      <c r="C61" s="53">
        <v>0.902708333333333</v>
      </c>
      <c r="D61" s="53">
        <f t="shared" si="0"/>
        <v>0.00432870370370297</v>
      </c>
    </row>
    <row r="62" spans="1:4" ht="12.75">
      <c r="A62" s="47" t="s">
        <v>37</v>
      </c>
      <c r="B62" s="53">
        <v>0.907060185185185</v>
      </c>
      <c r="C62" s="53">
        <v>0.911805555555556</v>
      </c>
      <c r="D62" s="53">
        <f t="shared" si="0"/>
        <v>0.00474537037037093</v>
      </c>
    </row>
    <row r="63" spans="1:4" ht="12.75">
      <c r="A63" s="47" t="s">
        <v>38</v>
      </c>
      <c r="B63" s="53">
        <v>0.885185185185185</v>
      </c>
      <c r="C63" s="53">
        <v>0.887916666666667</v>
      </c>
      <c r="D63" s="53">
        <f t="shared" si="0"/>
        <v>0.00273148148148206</v>
      </c>
    </row>
    <row r="64" spans="1:4" ht="12.75">
      <c r="A64" s="47" t="s">
        <v>39</v>
      </c>
      <c r="B64" s="53">
        <v>0.888888888888889</v>
      </c>
      <c r="C64" s="53">
        <v>0.89837962962963</v>
      </c>
      <c r="D64" s="53">
        <f t="shared" si="0"/>
        <v>0.00949074074074108</v>
      </c>
    </row>
    <row r="65" spans="1:4" ht="12.75">
      <c r="A65" s="47" t="s">
        <v>40</v>
      </c>
      <c r="B65" s="53">
        <v>0.879444444444444</v>
      </c>
      <c r="C65" s="53">
        <v>0.885185185185185</v>
      </c>
      <c r="D65" s="53">
        <f t="shared" si="0"/>
        <v>0.00574074074074093</v>
      </c>
    </row>
    <row r="66" spans="1:4" ht="12.75">
      <c r="A66" s="47" t="s">
        <v>41</v>
      </c>
      <c r="B66" s="53">
        <v>0.887916666666667</v>
      </c>
      <c r="C66" s="53">
        <v>0.888888888888889</v>
      </c>
      <c r="D66" s="53">
        <f t="shared" si="0"/>
        <v>0.00097222222222193</v>
      </c>
    </row>
    <row r="67" spans="1:4" ht="12.75">
      <c r="A67" s="47" t="s">
        <v>42</v>
      </c>
      <c r="B67" s="53">
        <v>0.902708333333333</v>
      </c>
      <c r="C67" s="53">
        <v>0.907060185185185</v>
      </c>
      <c r="D67" s="53">
        <f t="shared" si="0"/>
        <v>0.00435185185185205</v>
      </c>
    </row>
    <row r="68" spans="1:2" ht="15.75">
      <c r="A68" s="54" t="s">
        <v>16</v>
      </c>
      <c r="B68" s="35">
        <f>GEOMEAN(D60:D67)</f>
        <v>0.0048798537617569</v>
      </c>
    </row>
    <row r="70" spans="1:2" ht="18">
      <c r="A70" s="40" t="s">
        <v>43</v>
      </c>
      <c r="B70" s="50">
        <f>1/B68*0.34245</f>
        <v>70</v>
      </c>
    </row>
    <row r="72" spans="1:2" ht="18">
      <c r="A72" s="49" t="s">
        <v>83</v>
      </c>
      <c r="B72" s="35">
        <v>0.00216435185185185</v>
      </c>
    </row>
    <row r="74" spans="1:2" ht="18">
      <c r="A74" s="40" t="s">
        <v>44</v>
      </c>
      <c r="B74" s="50">
        <f>1/B72*0.1447</f>
        <v>67</v>
      </c>
    </row>
    <row r="76" ht="18">
      <c r="A76" s="37" t="s">
        <v>56</v>
      </c>
    </row>
    <row r="77" spans="1:2" ht="12.75">
      <c r="A77" s="47" t="s">
        <v>45</v>
      </c>
      <c r="B77" s="44">
        <v>1140</v>
      </c>
    </row>
    <row r="78" spans="1:2" ht="12.75">
      <c r="A78" s="47" t="s">
        <v>46</v>
      </c>
      <c r="B78" s="44">
        <v>530</v>
      </c>
    </row>
    <row r="79" spans="1:2" ht="12.75">
      <c r="A79" s="47" t="s">
        <v>47</v>
      </c>
      <c r="B79" s="44">
        <v>53</v>
      </c>
    </row>
    <row r="80" spans="1:2" ht="15.75">
      <c r="A80" s="48" t="s">
        <v>16</v>
      </c>
      <c r="B80" s="45">
        <f>GEOMEAN((B77*0.6),(B78*0.3),(B79*0.1))</f>
        <v>83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45.23</v>
      </c>
    </row>
    <row r="86" spans="1:2" ht="12.75">
      <c r="A86" s="47" t="s">
        <v>51</v>
      </c>
      <c r="B86" s="33">
        <v>8.85</v>
      </c>
    </row>
    <row r="87" spans="1:2" ht="15.75">
      <c r="A87" s="48" t="s">
        <v>16</v>
      </c>
      <c r="B87" s="34">
        <v>7.19</v>
      </c>
    </row>
    <row r="89" spans="1:2" ht="18">
      <c r="A89" s="56" t="s">
        <v>52</v>
      </c>
      <c r="B89" s="50">
        <f>B87*9.38</f>
        <v>67</v>
      </c>
    </row>
    <row r="91" spans="1:2" ht="18">
      <c r="A91" s="49" t="s">
        <v>53</v>
      </c>
      <c r="B91" s="35">
        <v>0.00172453703703704</v>
      </c>
    </row>
    <row r="92" spans="1:2" ht="18">
      <c r="A92" s="49" t="s">
        <v>55</v>
      </c>
      <c r="B92" s="35">
        <v>0.00371527777777778</v>
      </c>
    </row>
    <row r="94" spans="1:2" ht="18">
      <c r="A94" s="56" t="s">
        <v>54</v>
      </c>
      <c r="B94" s="50">
        <f>GEOMEAN(1/B91,1/B92)*0.1862</f>
        <v>74</v>
      </c>
    </row>
    <row r="96" spans="1:2" ht="18">
      <c r="A96" s="49" t="s">
        <v>57</v>
      </c>
      <c r="B96" s="35">
        <v>0.00701388888888889</v>
      </c>
    </row>
    <row r="98" spans="1:2" ht="18">
      <c r="A98" s="56" t="s">
        <v>58</v>
      </c>
      <c r="B98" s="50">
        <f>1/B96*0.7465</f>
        <v>106</v>
      </c>
    </row>
    <row r="100" spans="1:2" ht="18">
      <c r="A100" s="49" t="s">
        <v>60</v>
      </c>
      <c r="B100" s="35">
        <v>0.00320601851851852</v>
      </c>
    </row>
    <row r="101" spans="1:2" ht="18">
      <c r="A101" s="49" t="s">
        <v>61</v>
      </c>
      <c r="B101" s="35">
        <v>0.00621527777777778</v>
      </c>
    </row>
    <row r="102" spans="1:2" ht="18">
      <c r="A102" s="49" t="s">
        <v>62</v>
      </c>
      <c r="B102" s="35">
        <v>0.00119212962962963</v>
      </c>
    </row>
    <row r="103" spans="1:2" ht="18">
      <c r="A103" s="49" t="s">
        <v>63</v>
      </c>
      <c r="B103" s="35">
        <v>0.00221064814814815</v>
      </c>
    </row>
    <row r="104" spans="1:2" ht="18">
      <c r="A104" s="49" t="s">
        <v>64</v>
      </c>
      <c r="B104" s="35">
        <v>0.00136574074074074</v>
      </c>
    </row>
    <row r="106" spans="1:2" ht="18">
      <c r="A106" s="56" t="s">
        <v>86</v>
      </c>
      <c r="B106" s="50">
        <f>GEOMEAN(1/B100,1/B101,1/B102,1/B103,1/B104)*0.2501</f>
        <v>106</v>
      </c>
    </row>
    <row r="108" spans="1:2" ht="18">
      <c r="A108" s="49" t="s">
        <v>59</v>
      </c>
      <c r="B108" s="35">
        <v>0.0150347222222222</v>
      </c>
    </row>
    <row r="109" spans="1:2" ht="18">
      <c r="A109" s="49" t="s">
        <v>65</v>
      </c>
      <c r="B109" s="35">
        <v>0.00445601851851852</v>
      </c>
    </row>
    <row r="110" spans="1:2" ht="18">
      <c r="A110" s="49" t="s">
        <v>66</v>
      </c>
      <c r="B110" s="35">
        <v>0.0894097222222222</v>
      </c>
    </row>
    <row r="111" spans="1:2" ht="18">
      <c r="A111" s="49" t="s">
        <v>67</v>
      </c>
      <c r="B111" s="35">
        <v>0.00362268518518519</v>
      </c>
    </row>
    <row r="112" spans="1:2" ht="18">
      <c r="A112" s="49" t="s">
        <v>68</v>
      </c>
      <c r="B112" s="35">
        <v>0.0192939814814815</v>
      </c>
    </row>
    <row r="114" spans="1:2" ht="18">
      <c r="A114" s="56" t="s">
        <v>87</v>
      </c>
      <c r="B114" s="50">
        <f>GEOMEAN(1/B108,1/B109,1/B110,1/B111,1/B112)*0.929</f>
        <v>70</v>
      </c>
    </row>
    <row r="116" ht="18">
      <c r="A116" s="37" t="s">
        <v>69</v>
      </c>
    </row>
    <row r="117" spans="1:2" ht="12.75">
      <c r="A117" s="47" t="s">
        <v>73</v>
      </c>
      <c r="B117" s="46">
        <v>124</v>
      </c>
    </row>
    <row r="118" spans="1:2" ht="12.75">
      <c r="A118" s="47" t="s">
        <v>74</v>
      </c>
      <c r="B118" s="46">
        <v>102</v>
      </c>
    </row>
    <row r="119" spans="1:2" ht="12.75">
      <c r="A119" s="47" t="s">
        <v>75</v>
      </c>
      <c r="B119" s="46">
        <v>90</v>
      </c>
    </row>
    <row r="120" spans="1:2" ht="15.75">
      <c r="A120" s="48" t="s">
        <v>16</v>
      </c>
      <c r="B120" s="45">
        <f>(B117*0.2)+(B118*0.6)+(B119*0.2)</f>
        <v>104</v>
      </c>
    </row>
    <row r="122" ht="18">
      <c r="A122" s="37" t="s">
        <v>70</v>
      </c>
    </row>
    <row r="123" spans="1:2" ht="12.75">
      <c r="A123" s="47" t="s">
        <v>73</v>
      </c>
      <c r="B123" s="46">
        <v>89</v>
      </c>
    </row>
    <row r="124" spans="1:2" ht="12.75">
      <c r="A124" s="47" t="s">
        <v>74</v>
      </c>
      <c r="B124" s="46">
        <v>88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88</v>
      </c>
    </row>
    <row r="128" ht="18">
      <c r="A128" s="37" t="s">
        <v>71</v>
      </c>
    </row>
    <row r="129" spans="1:2" ht="12.75">
      <c r="A129" s="47" t="s">
        <v>73</v>
      </c>
      <c r="B129" s="46">
        <v>65</v>
      </c>
    </row>
    <row r="130" spans="1:2" ht="12.75">
      <c r="A130" s="47" t="s">
        <v>74</v>
      </c>
      <c r="B130" s="46">
        <v>57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58</v>
      </c>
    </row>
    <row r="134" ht="18">
      <c r="A134" s="37" t="s">
        <v>85</v>
      </c>
    </row>
    <row r="135" spans="1:2" ht="12.75">
      <c r="A135" s="47" t="s">
        <v>73</v>
      </c>
      <c r="B135" s="46">
        <v>101</v>
      </c>
    </row>
    <row r="136" spans="1:2" ht="12.75">
      <c r="A136" s="47" t="s">
        <v>74</v>
      </c>
      <c r="B136" s="46">
        <v>90</v>
      </c>
    </row>
    <row r="137" spans="1:2" ht="12.75">
      <c r="A137" s="47" t="s">
        <v>75</v>
      </c>
      <c r="B137" s="46">
        <v>64</v>
      </c>
    </row>
    <row r="138" spans="1:2" ht="15.75">
      <c r="A138" s="48" t="s">
        <v>16</v>
      </c>
      <c r="B138" s="45">
        <f>(B135*0.2)+(B136*0.6)+(B137*0.2)</f>
        <v>87</v>
      </c>
    </row>
    <row r="140" ht="18">
      <c r="A140" s="37" t="s">
        <v>84</v>
      </c>
    </row>
    <row r="141" spans="1:2" ht="12.75">
      <c r="A141" s="47" t="s">
        <v>73</v>
      </c>
      <c r="B141" s="46">
        <v>89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61</v>
      </c>
    </row>
    <row r="144" spans="1:2" ht="15.75">
      <c r="A144" s="48" t="s">
        <v>16</v>
      </c>
      <c r="B144" s="45">
        <f>(B141*0.2)+(B142*0.6)+(B143*0.2)</f>
        <v>67</v>
      </c>
    </row>
    <row r="146" ht="18">
      <c r="A146" s="37" t="s">
        <v>72</v>
      </c>
    </row>
    <row r="147" spans="1:2" ht="12.75">
      <c r="A147" s="47" t="s">
        <v>73</v>
      </c>
      <c r="B147" s="46">
        <v>14132</v>
      </c>
    </row>
    <row r="148" spans="1:2" ht="12.75">
      <c r="A148" s="47" t="s">
        <v>74</v>
      </c>
      <c r="B148" s="46">
        <v>12221</v>
      </c>
    </row>
    <row r="149" spans="1:2" ht="12.75">
      <c r="A149" s="47" t="s">
        <v>75</v>
      </c>
      <c r="B149" s="46">
        <v>11725</v>
      </c>
    </row>
    <row r="150" spans="1:2" ht="15.75">
      <c r="A150" s="48" t="s">
        <v>16</v>
      </c>
      <c r="B150" s="45">
        <f>(B147*0.2)+(B148*0.6)+(B149*0.2)</f>
        <v>12504</v>
      </c>
    </row>
    <row r="152" spans="1:2" ht="18">
      <c r="A152" s="42" t="s">
        <v>76</v>
      </c>
      <c r="B152" s="50">
        <f>GEOMEAN(B120,B126,B132,B138,B144,B150)*0.4067</f>
        <v>75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72</v>
      </c>
    </row>
    <row r="155" spans="1:2" ht="20.25">
      <c r="A155" s="43" t="s">
        <v>78</v>
      </c>
      <c r="B155" s="58">
        <f>AVERAGE(B94,B98,B106,B114,B152)</f>
        <v>86</v>
      </c>
    </row>
    <row r="156" spans="1:2" ht="20.25">
      <c r="A156" s="43" t="s">
        <v>79</v>
      </c>
      <c r="B156" s="58">
        <f>AVERAGE(B154,B155)</f>
        <v>79</v>
      </c>
    </row>
    <row r="158" ht="18">
      <c r="A158" s="37" t="s">
        <v>94</v>
      </c>
    </row>
    <row r="159" spans="1:2" ht="12.75">
      <c r="A159" s="47" t="s">
        <v>93</v>
      </c>
      <c r="B159" s="33">
        <v>20.5</v>
      </c>
    </row>
    <row r="160" spans="1:2" ht="12.75">
      <c r="A160" s="47" t="s">
        <v>91</v>
      </c>
      <c r="B160" s="33">
        <v>12.3</v>
      </c>
    </row>
    <row r="161" spans="1:2" ht="12.75">
      <c r="A161" s="47" t="s">
        <v>92</v>
      </c>
      <c r="B161" s="33">
        <f>B159*0.001/0.025</f>
        <v>0.82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48.1</v>
      </c>
    </row>
    <row r="166" spans="1:2" ht="12.75">
      <c r="A166" s="47" t="s">
        <v>91</v>
      </c>
      <c r="B166" s="33">
        <v>12.24</v>
      </c>
    </row>
    <row r="167" spans="1:2" ht="12.75">
      <c r="A167" s="47" t="s">
        <v>92</v>
      </c>
      <c r="B167" s="33">
        <f>B165*0.001/0.025</f>
        <v>1.92</v>
      </c>
    </row>
    <row r="168" spans="1:2" ht="15.75">
      <c r="A168" s="48" t="s">
        <v>16</v>
      </c>
      <c r="B168" s="45">
        <f>B166*B167</f>
        <v>24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1.01</v>
      </c>
    </row>
    <row r="3" spans="1:2" ht="12.75">
      <c r="A3" s="47" t="s">
        <v>2</v>
      </c>
      <c r="B3" s="33">
        <v>2.06</v>
      </c>
    </row>
    <row r="4" spans="1:2" ht="12.75">
      <c r="A4" s="47" t="s">
        <v>3</v>
      </c>
      <c r="B4" s="33">
        <v>1.89</v>
      </c>
    </row>
    <row r="5" spans="1:2" ht="12.75">
      <c r="A5" s="47" t="s">
        <v>4</v>
      </c>
      <c r="B5" s="33">
        <v>1.2</v>
      </c>
    </row>
    <row r="6" spans="1:2" ht="12.75">
      <c r="A6" s="47" t="s">
        <v>5</v>
      </c>
      <c r="B6" s="33">
        <v>1.73</v>
      </c>
    </row>
    <row r="7" spans="1:2" ht="12.75">
      <c r="A7" s="47" t="s">
        <v>6</v>
      </c>
      <c r="B7" s="33">
        <v>1.38</v>
      </c>
    </row>
    <row r="8" spans="1:2" ht="12.75">
      <c r="A8" s="47" t="s">
        <v>7</v>
      </c>
      <c r="B8" s="33">
        <v>1.49</v>
      </c>
    </row>
    <row r="9" spans="1:2" ht="12.75">
      <c r="A9" s="47" t="s">
        <v>8</v>
      </c>
      <c r="B9" s="33">
        <v>1.7</v>
      </c>
    </row>
    <row r="10" spans="1:2" ht="12.75">
      <c r="A10" s="47" t="s">
        <v>9</v>
      </c>
      <c r="B10" s="33">
        <v>2.01</v>
      </c>
    </row>
    <row r="11" spans="1:2" ht="15.75">
      <c r="A11" s="54" t="s">
        <v>10</v>
      </c>
      <c r="B11" s="34">
        <v>2.01</v>
      </c>
    </row>
    <row r="12" spans="1:2" ht="15.75">
      <c r="A12" s="54" t="s">
        <v>11</v>
      </c>
      <c r="B12" s="34">
        <v>1.7</v>
      </c>
    </row>
    <row r="13" spans="1:2" ht="15.75">
      <c r="A13" s="54" t="s">
        <v>4</v>
      </c>
      <c r="B13" s="34">
        <v>1.2</v>
      </c>
    </row>
    <row r="15" ht="18">
      <c r="A15" s="37" t="s">
        <v>12</v>
      </c>
    </row>
    <row r="16" spans="1:2" ht="12.75">
      <c r="A16" s="47" t="s">
        <v>13</v>
      </c>
      <c r="B16" s="33">
        <v>1.79</v>
      </c>
    </row>
    <row r="17" spans="1:2" ht="12.75">
      <c r="A17" s="47" t="s">
        <v>14</v>
      </c>
      <c r="B17" s="33">
        <v>1.98</v>
      </c>
    </row>
    <row r="18" spans="1:2" ht="12.75">
      <c r="A18" s="47" t="s">
        <v>15</v>
      </c>
      <c r="B18" s="33">
        <v>3.84</v>
      </c>
    </row>
    <row r="19" spans="1:2" ht="15.75">
      <c r="A19" s="54" t="s">
        <v>16</v>
      </c>
      <c r="B19" s="34">
        <v>2.1</v>
      </c>
    </row>
    <row r="20" spans="1:2" ht="15.75">
      <c r="A20" s="54" t="s">
        <v>9</v>
      </c>
      <c r="B20" s="35">
        <v>0.00460648148148148</v>
      </c>
    </row>
    <row r="22" spans="1:2" ht="18">
      <c r="A22" s="49" t="s">
        <v>17</v>
      </c>
      <c r="B22" s="35">
        <v>0.0263310185185185</v>
      </c>
    </row>
    <row r="24" spans="1:2" ht="18">
      <c r="A24" s="40" t="s">
        <v>18</v>
      </c>
      <c r="B24" s="50">
        <f>GEOMEAN(B11,B12,B13,B16,B18,(1/B20),(1/B22))*11.8</f>
        <v>69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0.5524</v>
      </c>
      <c r="C28" s="51">
        <v>0.3438</v>
      </c>
      <c r="D28" s="51">
        <v>0.7238</v>
      </c>
      <c r="E28" s="51">
        <v>0.4491</v>
      </c>
      <c r="F28" s="51">
        <v>0.8045</v>
      </c>
      <c r="G28" s="51">
        <v>0.6991</v>
      </c>
    </row>
    <row r="29" spans="1:7" ht="12.75">
      <c r="A29" s="47"/>
      <c r="B29" s="51">
        <v>0.5502</v>
      </c>
      <c r="C29" s="51">
        <v>0.3418</v>
      </c>
      <c r="D29" s="51">
        <v>0.7245</v>
      </c>
      <c r="E29" s="51">
        <v>0.4491</v>
      </c>
      <c r="F29" s="51">
        <v>0.8281</v>
      </c>
      <c r="G29" s="51">
        <v>0.3434</v>
      </c>
    </row>
    <row r="30" spans="1:7" ht="12.75">
      <c r="A30" s="47"/>
      <c r="B30" s="51">
        <v>0.55</v>
      </c>
      <c r="C30" s="51">
        <v>0.3418</v>
      </c>
      <c r="D30" s="51">
        <v>0.7249</v>
      </c>
      <c r="E30" s="51">
        <v>0.4481</v>
      </c>
      <c r="F30" s="51">
        <v>0.8043</v>
      </c>
      <c r="G30" s="51">
        <v>0.317</v>
      </c>
    </row>
    <row r="31" spans="1:7" ht="12.75">
      <c r="A31" s="47"/>
      <c r="B31" s="51">
        <v>0.5502</v>
      </c>
      <c r="C31" s="51">
        <v>0.3408</v>
      </c>
      <c r="D31" s="51">
        <v>0.7314</v>
      </c>
      <c r="E31" s="51">
        <v>0.4511</v>
      </c>
      <c r="F31" s="51">
        <v>0.8032</v>
      </c>
      <c r="G31" s="51">
        <v>0.3207</v>
      </c>
    </row>
    <row r="32" spans="1:7" ht="12.75">
      <c r="A32" s="47"/>
      <c r="B32" s="51">
        <v>0.5503</v>
      </c>
      <c r="C32" s="51">
        <v>0.3425</v>
      </c>
      <c r="D32" s="51">
        <v>0.7273</v>
      </c>
      <c r="E32" s="51">
        <v>0.4489</v>
      </c>
      <c r="F32" s="51">
        <v>0.8592</v>
      </c>
      <c r="G32" s="51">
        <v>0.3533</v>
      </c>
    </row>
    <row r="33" spans="1:7" ht="12.75">
      <c r="A33" s="47"/>
      <c r="B33" s="51">
        <v>0.5501</v>
      </c>
      <c r="C33" s="51">
        <v>0.3416</v>
      </c>
      <c r="D33" s="51">
        <v>0.7271</v>
      </c>
      <c r="E33" s="51">
        <v>0.4486</v>
      </c>
      <c r="F33" s="51">
        <v>0.8017</v>
      </c>
      <c r="G33" s="51">
        <v>0.3601</v>
      </c>
    </row>
    <row r="34" spans="1:7" ht="12.75">
      <c r="A34" s="47"/>
      <c r="B34" s="51">
        <v>0.55</v>
      </c>
      <c r="C34" s="51">
        <v>0.3441</v>
      </c>
      <c r="D34" s="51">
        <v>0.7275</v>
      </c>
      <c r="E34" s="51">
        <v>0.4485</v>
      </c>
      <c r="F34" s="51">
        <v>0.8232</v>
      </c>
      <c r="G34" s="51">
        <v>0.3062</v>
      </c>
    </row>
    <row r="35" spans="1:7" ht="12.75">
      <c r="A35" s="47"/>
      <c r="B35" s="51">
        <v>0.5498</v>
      </c>
      <c r="C35" s="51">
        <v>0.3414</v>
      </c>
      <c r="D35" s="51">
        <v>0.7256</v>
      </c>
      <c r="E35" s="51">
        <v>0.4488</v>
      </c>
      <c r="F35" s="51">
        <v>0.8043</v>
      </c>
      <c r="G35" s="51">
        <v>0.2945</v>
      </c>
    </row>
    <row r="36" spans="1:7" ht="12.75">
      <c r="A36" s="47"/>
      <c r="B36" s="51">
        <v>0.55</v>
      </c>
      <c r="C36" s="51">
        <v>0.3398</v>
      </c>
      <c r="D36" s="51">
        <v>0.7238</v>
      </c>
      <c r="E36" s="51">
        <v>0.4471</v>
      </c>
      <c r="F36" s="51">
        <v>0.8233</v>
      </c>
      <c r="G36" s="51">
        <v>0.3801</v>
      </c>
    </row>
    <row r="37" spans="1:7" ht="12.75">
      <c r="A37" s="47"/>
      <c r="B37" s="51">
        <v>0.5499</v>
      </c>
      <c r="C37" s="51">
        <v>0.3399</v>
      </c>
      <c r="D37" s="51">
        <v>0.7252</v>
      </c>
      <c r="E37" s="51">
        <v>0.447</v>
      </c>
      <c r="F37" s="51">
        <v>0.8001</v>
      </c>
      <c r="G37" s="51">
        <v>0.3045</v>
      </c>
    </row>
    <row r="38" spans="1:2" ht="15.75">
      <c r="A38" s="54" t="s">
        <v>16</v>
      </c>
      <c r="B38" s="36">
        <v>0.5495</v>
      </c>
    </row>
    <row r="40" ht="18">
      <c r="A40" s="37" t="s">
        <v>27</v>
      </c>
    </row>
    <row r="41" spans="1:2" ht="12.75">
      <c r="A41" s="47" t="s">
        <v>15</v>
      </c>
      <c r="B41" s="33">
        <v>1.5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1.56</v>
      </c>
    </row>
    <row r="44" spans="1:2" ht="12.75">
      <c r="A44" s="47" t="s">
        <v>29</v>
      </c>
      <c r="B44" s="33">
        <v>2.72</v>
      </c>
    </row>
    <row r="45" spans="1:2" ht="12.75">
      <c r="A45" s="47" t="s">
        <v>30</v>
      </c>
      <c r="B45" s="33">
        <v>1.43</v>
      </c>
    </row>
    <row r="46" spans="1:2" ht="12.75">
      <c r="A46" s="47" t="s">
        <v>31</v>
      </c>
      <c r="B46" s="33">
        <v>1.68</v>
      </c>
    </row>
    <row r="47" spans="1:2" ht="15.75">
      <c r="A47" s="54" t="s">
        <v>16</v>
      </c>
      <c r="B47" s="34">
        <f>GEOMEAN(B41,B43,B44)</f>
        <v>1.85</v>
      </c>
    </row>
    <row r="49" ht="18">
      <c r="A49" s="37" t="s">
        <v>32</v>
      </c>
    </row>
    <row r="50" spans="1:2" ht="12.75">
      <c r="A50" s="47" t="s">
        <v>11</v>
      </c>
      <c r="B50" s="33">
        <v>95.66</v>
      </c>
    </row>
    <row r="51" spans="1:2" ht="12.75">
      <c r="A51" s="47" t="s">
        <v>15</v>
      </c>
      <c r="B51" s="33">
        <v>256.95</v>
      </c>
    </row>
    <row r="52" spans="1:2" ht="12.75">
      <c r="A52" s="47" t="s">
        <v>14</v>
      </c>
      <c r="B52" s="33">
        <v>264.52</v>
      </c>
    </row>
    <row r="53" spans="1:2" ht="12.75">
      <c r="A53" s="47" t="s">
        <v>33</v>
      </c>
      <c r="B53" s="33">
        <v>617.13</v>
      </c>
    </row>
    <row r="54" spans="1:2" ht="15.75">
      <c r="A54" s="54" t="s">
        <v>16</v>
      </c>
      <c r="B54" s="34">
        <f>B50+B51</f>
        <v>352.61</v>
      </c>
    </row>
    <row r="56" spans="1:2" ht="18">
      <c r="A56" s="40" t="s">
        <v>26</v>
      </c>
      <c r="B56" s="50">
        <f>GEOMEAN(1/B38,B47,1/B54)*423.5</f>
        <v>90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0.930509259259259</v>
      </c>
      <c r="C60" s="53">
        <v>0.957615740740741</v>
      </c>
      <c r="D60" s="53">
        <f aca="true" t="shared" si="0" ref="D60:D67">C60-B60</f>
        <v>0.027106481481482</v>
      </c>
    </row>
    <row r="61" spans="1:4" ht="12.75">
      <c r="A61" s="47" t="s">
        <v>36</v>
      </c>
      <c r="B61" s="53">
        <v>0.978425925925926</v>
      </c>
      <c r="C61" s="53">
        <v>0.983217592592593</v>
      </c>
      <c r="D61" s="53">
        <f t="shared" si="0"/>
        <v>0.00479166666666697</v>
      </c>
    </row>
    <row r="62" spans="1:4" ht="12.75">
      <c r="A62" s="47" t="s">
        <v>37</v>
      </c>
      <c r="B62" s="53">
        <v>0.987939814814815</v>
      </c>
      <c r="C62" s="53">
        <v>0.993171296296296</v>
      </c>
      <c r="D62" s="53">
        <f t="shared" si="0"/>
        <v>0.005231481481481</v>
      </c>
    </row>
    <row r="63" spans="1:4" ht="12.75">
      <c r="A63" s="47" t="s">
        <v>38</v>
      </c>
      <c r="B63" s="53">
        <v>0.963912037037037</v>
      </c>
      <c r="C63" s="53">
        <v>0.966944444444444</v>
      </c>
      <c r="D63" s="53">
        <f t="shared" si="0"/>
        <v>0.00303240740740707</v>
      </c>
    </row>
    <row r="64" spans="1:4" ht="12.75">
      <c r="A64" s="47" t="s">
        <v>39</v>
      </c>
      <c r="B64" s="53">
        <v>0.967986111111111</v>
      </c>
      <c r="C64" s="53">
        <v>0.978425925925926</v>
      </c>
      <c r="D64" s="53">
        <f t="shared" si="0"/>
        <v>0.010439814814815</v>
      </c>
    </row>
    <row r="65" spans="1:4" ht="12.75">
      <c r="A65" s="47" t="s">
        <v>40</v>
      </c>
      <c r="B65" s="53">
        <v>0.957615740740741</v>
      </c>
      <c r="C65" s="53">
        <v>0.963888888888889</v>
      </c>
      <c r="D65" s="53">
        <f t="shared" si="0"/>
        <v>0.00627314814814806</v>
      </c>
    </row>
    <row r="66" spans="1:4" ht="12.75">
      <c r="A66" s="47" t="s">
        <v>41</v>
      </c>
      <c r="B66" s="53">
        <v>0.966944444444444</v>
      </c>
      <c r="C66" s="53">
        <v>0.967986111111111</v>
      </c>
      <c r="D66" s="53">
        <f t="shared" si="0"/>
        <v>0.00104166666666694</v>
      </c>
    </row>
    <row r="67" spans="1:4" ht="12.75">
      <c r="A67" s="47" t="s">
        <v>42</v>
      </c>
      <c r="B67" s="53">
        <v>0.983217592592593</v>
      </c>
      <c r="C67" s="53">
        <v>0.987939814814815</v>
      </c>
      <c r="D67" s="53">
        <f t="shared" si="0"/>
        <v>0.00472222222222196</v>
      </c>
    </row>
    <row r="68" spans="1:2" ht="15.75">
      <c r="A68" s="54" t="s">
        <v>16</v>
      </c>
      <c r="B68" s="35">
        <f>GEOMEAN(D60:D67)</f>
        <v>0.00534260651424633</v>
      </c>
    </row>
    <row r="70" spans="1:2" ht="18">
      <c r="A70" s="40" t="s">
        <v>43</v>
      </c>
      <c r="B70" s="50">
        <f>1/B68*0.34245</f>
        <v>64</v>
      </c>
    </row>
    <row r="72" spans="1:2" ht="18">
      <c r="A72" s="49" t="s">
        <v>83</v>
      </c>
      <c r="B72" s="35">
        <v>0.00236111111111111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1083</v>
      </c>
    </row>
    <row r="78" spans="1:2" ht="12.75">
      <c r="A78" s="47" t="s">
        <v>46</v>
      </c>
      <c r="B78" s="44">
        <v>506</v>
      </c>
    </row>
    <row r="79" spans="1:2" ht="12.75">
      <c r="A79" s="47" t="s">
        <v>47</v>
      </c>
      <c r="B79" s="44">
        <v>49</v>
      </c>
    </row>
    <row r="80" spans="1:2" ht="15.75">
      <c r="A80" s="48" t="s">
        <v>16</v>
      </c>
      <c r="B80" s="45">
        <f>GEOMEAN((B77*0.6),(B78*0.3),(B79*0.1))</f>
        <v>78</v>
      </c>
    </row>
    <row r="82" spans="1:2" ht="18">
      <c r="A82" s="56" t="s">
        <v>48</v>
      </c>
      <c r="B82" s="50">
        <f>B80*0.68</f>
        <v>53</v>
      </c>
    </row>
    <row r="84" ht="18">
      <c r="A84" s="37" t="s">
        <v>49</v>
      </c>
    </row>
    <row r="85" spans="1:2" ht="12.75">
      <c r="A85" s="47" t="s">
        <v>50</v>
      </c>
      <c r="B85" s="33">
        <v>40.58</v>
      </c>
    </row>
    <row r="86" spans="1:2" ht="12.75">
      <c r="A86" s="47" t="s">
        <v>51</v>
      </c>
      <c r="B86" s="33">
        <v>8</v>
      </c>
    </row>
    <row r="87" spans="1:2" ht="15.75">
      <c r="A87" s="48" t="s">
        <v>16</v>
      </c>
      <c r="B87" s="34">
        <v>6.49</v>
      </c>
    </row>
    <row r="89" spans="1:2" ht="18">
      <c r="A89" s="56" t="s">
        <v>52</v>
      </c>
      <c r="B89" s="50">
        <f>B87*9.38</f>
        <v>61</v>
      </c>
    </row>
    <row r="91" spans="1:2" ht="18">
      <c r="A91" s="49" t="s">
        <v>53</v>
      </c>
      <c r="B91" s="35">
        <v>0.0018287037037037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0.00773148148148148</v>
      </c>
    </row>
    <row r="98" spans="1:2" ht="18">
      <c r="A98" s="56" t="s">
        <v>58</v>
      </c>
      <c r="B98" s="50">
        <f>1/B96*0.7465</f>
        <v>97</v>
      </c>
    </row>
    <row r="100" spans="1:2" ht="18">
      <c r="A100" s="49" t="s">
        <v>60</v>
      </c>
      <c r="B100" s="35">
        <v>0.00356481481481482</v>
      </c>
    </row>
    <row r="101" spans="1:2" ht="18">
      <c r="A101" s="49" t="s">
        <v>61</v>
      </c>
      <c r="B101" s="35">
        <v>0.00690972222222222</v>
      </c>
    </row>
    <row r="102" spans="1:2" ht="18">
      <c r="A102" s="49" t="s">
        <v>62</v>
      </c>
      <c r="B102" s="35">
        <v>0.00131944444444444</v>
      </c>
    </row>
    <row r="103" spans="1:2" ht="18">
      <c r="A103" s="49" t="s">
        <v>63</v>
      </c>
      <c r="B103" s="35">
        <v>0.00244212962962963</v>
      </c>
    </row>
    <row r="104" spans="1:2" ht="18">
      <c r="A104" s="49" t="s">
        <v>64</v>
      </c>
      <c r="B104" s="35">
        <v>0.00149305555555556</v>
      </c>
    </row>
    <row r="106" spans="1:2" ht="18">
      <c r="A106" s="56" t="s">
        <v>86</v>
      </c>
      <c r="B106" s="50">
        <f>GEOMEAN(1/B100,1/B101,1/B102,1/B103,1/B104)*0.2501</f>
        <v>96</v>
      </c>
    </row>
    <row r="108" spans="1:2" ht="18">
      <c r="A108" s="49" t="s">
        <v>59</v>
      </c>
      <c r="B108" s="35">
        <v>0.0166087962962963</v>
      </c>
    </row>
    <row r="109" spans="1:2" ht="18">
      <c r="A109" s="49" t="s">
        <v>65</v>
      </c>
      <c r="B109" s="35">
        <v>0.00469907407407407</v>
      </c>
    </row>
    <row r="110" spans="1:2" ht="18">
      <c r="A110" s="49" t="s">
        <v>66</v>
      </c>
      <c r="B110" s="35">
        <v>0.0990046296296296</v>
      </c>
    </row>
    <row r="111" spans="1:2" ht="18">
      <c r="A111" s="49" t="s">
        <v>67</v>
      </c>
      <c r="B111" s="35">
        <v>0.00356481481481482</v>
      </c>
    </row>
    <row r="112" spans="1:2" ht="18">
      <c r="A112" s="49" t="s">
        <v>68</v>
      </c>
      <c r="B112" s="35">
        <v>0.0210069444444444</v>
      </c>
    </row>
    <row r="114" spans="1:2" ht="18">
      <c r="A114" s="56" t="s">
        <v>87</v>
      </c>
      <c r="B114" s="50">
        <f>GEOMEAN(1/B108,1/B109,1/B110,1/B111,1/B112)*0.929</f>
        <v>65</v>
      </c>
    </row>
    <row r="116" ht="18">
      <c r="A116" s="37" t="s">
        <v>69</v>
      </c>
    </row>
    <row r="117" spans="1:2" ht="12.75">
      <c r="A117" s="47" t="s">
        <v>73</v>
      </c>
      <c r="B117" s="46">
        <v>110</v>
      </c>
    </row>
    <row r="118" spans="1:2" ht="12.75">
      <c r="A118" s="47" t="s">
        <v>74</v>
      </c>
      <c r="B118" s="46">
        <v>91</v>
      </c>
    </row>
    <row r="119" spans="1:2" ht="12.75">
      <c r="A119" s="47" t="s">
        <v>75</v>
      </c>
      <c r="B119" s="46">
        <v>83</v>
      </c>
    </row>
    <row r="120" spans="1:2" ht="15.75">
      <c r="A120" s="48" t="s">
        <v>16</v>
      </c>
      <c r="B120" s="45">
        <f>(B117*0.2)+(B118*0.6)+(B119*0.2)</f>
        <v>93</v>
      </c>
    </row>
    <row r="122" ht="18">
      <c r="A122" s="37" t="s">
        <v>70</v>
      </c>
    </row>
    <row r="123" spans="1:2" ht="12.75">
      <c r="A123" s="47" t="s">
        <v>73</v>
      </c>
      <c r="B123" s="46">
        <v>84</v>
      </c>
    </row>
    <row r="124" spans="1:2" ht="12.75">
      <c r="A124" s="47" t="s">
        <v>74</v>
      </c>
      <c r="B124" s="46">
        <v>84</v>
      </c>
    </row>
    <row r="125" spans="1:2" ht="12.75">
      <c r="A125" s="47" t="s">
        <v>75</v>
      </c>
      <c r="B125" s="46">
        <v>83</v>
      </c>
    </row>
    <row r="126" spans="1:2" ht="15.75">
      <c r="A126" s="48" t="s">
        <v>16</v>
      </c>
      <c r="B126" s="45">
        <f>(B123*0.2)+(B124*0.6)+(B125*0.2)</f>
        <v>84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53</v>
      </c>
    </row>
    <row r="131" spans="1:2" ht="12.75">
      <c r="A131" s="47" t="s">
        <v>75</v>
      </c>
      <c r="B131" s="46">
        <v>52</v>
      </c>
    </row>
    <row r="132" spans="1:2" ht="15.75">
      <c r="A132" s="48" t="s">
        <v>16</v>
      </c>
      <c r="B132" s="45">
        <f>(B129*0.2)+(B130*0.6)+(B131*0.2)</f>
        <v>55</v>
      </c>
    </row>
    <row r="134" ht="18">
      <c r="A134" s="37" t="s">
        <v>85</v>
      </c>
    </row>
    <row r="135" spans="1:2" ht="12.75">
      <c r="A135" s="47" t="s">
        <v>73</v>
      </c>
      <c r="B135" s="46">
        <v>94</v>
      </c>
    </row>
    <row r="136" spans="1:2" ht="12.75">
      <c r="A136" s="47" t="s">
        <v>74</v>
      </c>
      <c r="B136" s="46">
        <v>83</v>
      </c>
    </row>
    <row r="137" spans="1:2" ht="12.75">
      <c r="A137" s="47" t="s">
        <v>75</v>
      </c>
      <c r="B137" s="46">
        <v>59</v>
      </c>
    </row>
    <row r="138" spans="1:2" ht="15.75">
      <c r="A138" s="48" t="s">
        <v>16</v>
      </c>
      <c r="B138" s="45">
        <f>(B135*0.2)+(B136*0.6)+(B137*0.2)</f>
        <v>80</v>
      </c>
    </row>
    <row r="140" ht="18">
      <c r="A140" s="37" t="s">
        <v>84</v>
      </c>
    </row>
    <row r="141" spans="1:2" ht="12.75">
      <c r="A141" s="47" t="s">
        <v>73</v>
      </c>
      <c r="B141" s="46">
        <v>83</v>
      </c>
    </row>
    <row r="142" spans="1:2" ht="12.75">
      <c r="A142" s="47" t="s">
        <v>74</v>
      </c>
      <c r="B142" s="46">
        <v>57</v>
      </c>
    </row>
    <row r="143" spans="1:2" ht="12.75">
      <c r="A143" s="47" t="s">
        <v>75</v>
      </c>
      <c r="B143" s="46">
        <v>57</v>
      </c>
    </row>
    <row r="144" spans="1:2" ht="15.75">
      <c r="A144" s="48" t="s">
        <v>16</v>
      </c>
      <c r="B144" s="45">
        <f>(B141*0.2)+(B142*0.6)+(B143*0.2)</f>
        <v>62</v>
      </c>
    </row>
    <row r="146" ht="18">
      <c r="A146" s="37" t="s">
        <v>72</v>
      </c>
    </row>
    <row r="147" spans="1:2" ht="12.75">
      <c r="A147" s="47" t="s">
        <v>73</v>
      </c>
      <c r="B147" s="46">
        <v>13600</v>
      </c>
    </row>
    <row r="148" spans="1:2" ht="12.75">
      <c r="A148" s="47" t="s">
        <v>74</v>
      </c>
      <c r="B148" s="46">
        <v>11213</v>
      </c>
    </row>
    <row r="149" spans="1:2" ht="12.75">
      <c r="A149" s="47" t="s">
        <v>75</v>
      </c>
      <c r="B149" s="46">
        <v>10862</v>
      </c>
    </row>
    <row r="150" spans="1:2" ht="15.75">
      <c r="A150" s="48" t="s">
        <v>16</v>
      </c>
      <c r="B150" s="45">
        <f>(B147*0.2)+(B148*0.6)+(B149*0.2)</f>
        <v>11620</v>
      </c>
    </row>
    <row r="152" spans="1:2" ht="18">
      <c r="A152" s="42" t="s">
        <v>76</v>
      </c>
      <c r="B152" s="50">
        <f>GEOMEAN(B120,B126,B132,B138,B144,B150)*0.4067</f>
        <v>69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66</v>
      </c>
    </row>
    <row r="155" spans="1:2" ht="20.25">
      <c r="A155" s="43" t="s">
        <v>78</v>
      </c>
      <c r="B155" s="58">
        <f>AVERAGE(B94,B98,B106,B114,B152)</f>
        <v>79</v>
      </c>
    </row>
    <row r="156" spans="1:2" ht="20.25">
      <c r="A156" s="43" t="s">
        <v>79</v>
      </c>
      <c r="B156" s="58">
        <f>AVERAGE(B154,B155)</f>
        <v>73</v>
      </c>
    </row>
    <row r="158" ht="18">
      <c r="A158" s="37" t="s">
        <v>94</v>
      </c>
    </row>
    <row r="159" spans="1:2" ht="12.75">
      <c r="A159" s="47" t="s">
        <v>93</v>
      </c>
      <c r="B159" s="33">
        <v>20.2</v>
      </c>
    </row>
    <row r="160" spans="1:2" ht="12.75">
      <c r="A160" s="47" t="s">
        <v>91</v>
      </c>
      <c r="B160" s="33">
        <v>12.32</v>
      </c>
    </row>
    <row r="161" spans="1:2" ht="12.75">
      <c r="A161" s="47" t="s">
        <v>92</v>
      </c>
      <c r="B161" s="33">
        <f>B159*0.001/0.025</f>
        <v>0.81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47.3</v>
      </c>
    </row>
    <row r="166" spans="1:2" ht="12.75">
      <c r="A166" s="47" t="s">
        <v>91</v>
      </c>
      <c r="B166" s="33">
        <v>12.27</v>
      </c>
    </row>
    <row r="167" spans="1:2" ht="12.75">
      <c r="A167" s="47" t="s">
        <v>92</v>
      </c>
      <c r="B167" s="33">
        <f>B165*0.001/0.025</f>
        <v>1.89</v>
      </c>
    </row>
    <row r="168" spans="1:2" ht="15.75">
      <c r="A168" s="48" t="s">
        <v>16</v>
      </c>
      <c r="B168" s="45">
        <f>B166*B167</f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1.35</v>
      </c>
    </row>
    <row r="3" spans="1:2" ht="12.75">
      <c r="A3" s="1" t="s">
        <v>2</v>
      </c>
      <c r="B3" s="2">
        <v>2.89</v>
      </c>
    </row>
    <row r="4" spans="1:2" ht="12.75">
      <c r="A4" s="1" t="s">
        <v>3</v>
      </c>
      <c r="B4" s="2">
        <v>2.58</v>
      </c>
    </row>
    <row r="5" spans="1:2" ht="12.75">
      <c r="A5" s="1" t="s">
        <v>4</v>
      </c>
      <c r="B5" s="2">
        <v>1.36</v>
      </c>
    </row>
    <row r="6" spans="1:2" ht="12.75">
      <c r="A6" s="1" t="s">
        <v>5</v>
      </c>
      <c r="B6" s="2">
        <v>2.37</v>
      </c>
    </row>
    <row r="7" spans="1:2" ht="12.75">
      <c r="A7" s="1" t="s">
        <v>6</v>
      </c>
      <c r="B7" s="2">
        <v>2.05</v>
      </c>
    </row>
    <row r="8" spans="1:2" ht="12.75">
      <c r="A8" s="1" t="s">
        <v>7</v>
      </c>
      <c r="B8" s="2">
        <v>1.91</v>
      </c>
    </row>
    <row r="9" spans="1:2" ht="12.75">
      <c r="A9" s="1" t="s">
        <v>8</v>
      </c>
      <c r="B9" s="2">
        <v>2.2</v>
      </c>
    </row>
    <row r="10" spans="1:2" ht="12.75">
      <c r="A10" s="1" t="s">
        <v>9</v>
      </c>
      <c r="B10" s="2">
        <v>4.52</v>
      </c>
    </row>
    <row r="11" spans="1:2" ht="15.75">
      <c r="A11" s="3" t="s">
        <v>10</v>
      </c>
      <c r="B11" s="4">
        <v>4.52</v>
      </c>
    </row>
    <row r="12" spans="1:2" ht="15.75">
      <c r="A12" s="3" t="s">
        <v>11</v>
      </c>
      <c r="B12" s="4">
        <v>2.31</v>
      </c>
    </row>
    <row r="13" spans="1:2" ht="15.75">
      <c r="A13" s="3" t="s">
        <v>4</v>
      </c>
      <c r="B13" s="4">
        <v>1.36</v>
      </c>
    </row>
    <row r="15" ht="18">
      <c r="A15" s="12" t="s">
        <v>12</v>
      </c>
    </row>
    <row r="16" spans="1:2" ht="12.75">
      <c r="A16" s="1" t="s">
        <v>13</v>
      </c>
      <c r="B16" s="2">
        <v>2.34</v>
      </c>
    </row>
    <row r="17" spans="1:2" ht="12.75">
      <c r="A17" s="1" t="s">
        <v>14</v>
      </c>
      <c r="B17" s="2">
        <v>2.25</v>
      </c>
    </row>
    <row r="18" spans="1:2" ht="12.75">
      <c r="A18" s="1" t="s">
        <v>15</v>
      </c>
      <c r="B18" s="2">
        <v>5.09</v>
      </c>
    </row>
    <row r="19" spans="1:2" ht="15.75">
      <c r="A19" s="3" t="s">
        <v>16</v>
      </c>
      <c r="B19" s="4">
        <v>2.72</v>
      </c>
    </row>
    <row r="20" spans="1:2" ht="15.75">
      <c r="A20" s="3" t="s">
        <v>9</v>
      </c>
      <c r="B20" s="5">
        <v>0.00197916666666667</v>
      </c>
    </row>
    <row r="22" spans="1:2" ht="18">
      <c r="A22" s="12" t="s">
        <v>17</v>
      </c>
      <c r="B22" s="5">
        <v>0.0126851851851852</v>
      </c>
    </row>
    <row r="24" spans="1:2" ht="18">
      <c r="A24" s="13" t="s">
        <v>18</v>
      </c>
      <c r="B24" s="14">
        <f>GEOMEAN(B11,B12,B13,B16,B18,(1/B20),(1/B22))*11.8</f>
        <v>112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0.1598</v>
      </c>
      <c r="C28">
        <v>0.4433</v>
      </c>
      <c r="D28">
        <v>0.4415</v>
      </c>
      <c r="E28">
        <v>0.3965</v>
      </c>
      <c r="F28">
        <v>0.4899</v>
      </c>
      <c r="G28">
        <v>0.2598</v>
      </c>
    </row>
    <row r="29" spans="2:7" ht="12.75">
      <c r="B29">
        <v>0.1593</v>
      </c>
      <c r="C29">
        <v>0.4419</v>
      </c>
      <c r="D29">
        <v>0.4235</v>
      </c>
      <c r="E29">
        <v>0.3917</v>
      </c>
      <c r="F29">
        <v>0.4894</v>
      </c>
      <c r="G29">
        <v>0.4924</v>
      </c>
    </row>
    <row r="30" spans="2:7" ht="12.75">
      <c r="B30">
        <v>0.1595</v>
      </c>
      <c r="C30">
        <v>0.4422</v>
      </c>
      <c r="D30">
        <v>0.4241</v>
      </c>
      <c r="E30">
        <v>0.3947</v>
      </c>
      <c r="F30">
        <v>0.4881</v>
      </c>
      <c r="G30">
        <v>0.2438</v>
      </c>
    </row>
    <row r="31" spans="2:7" ht="12.75">
      <c r="B31">
        <v>0.159</v>
      </c>
      <c r="C31">
        <v>0.4426</v>
      </c>
      <c r="D31">
        <v>0.4246</v>
      </c>
      <c r="E31">
        <v>0.3951</v>
      </c>
      <c r="F31">
        <v>0.4879</v>
      </c>
      <c r="G31">
        <v>0.2514</v>
      </c>
    </row>
    <row r="32" spans="2:7" ht="12.75">
      <c r="B32">
        <v>0.1594</v>
      </c>
      <c r="C32">
        <v>0.4429</v>
      </c>
      <c r="D32">
        <v>0.4243</v>
      </c>
      <c r="E32">
        <v>0.3961</v>
      </c>
      <c r="F32">
        <v>0.5268</v>
      </c>
      <c r="G32">
        <v>0.2346</v>
      </c>
    </row>
    <row r="33" spans="2:7" ht="12.75">
      <c r="B33">
        <v>0.1593</v>
      </c>
      <c r="C33">
        <v>0.4432</v>
      </c>
      <c r="D33">
        <v>0.4251</v>
      </c>
      <c r="E33">
        <v>0.3966</v>
      </c>
      <c r="F33">
        <v>0.4887</v>
      </c>
      <c r="G33">
        <v>0.2462</v>
      </c>
    </row>
    <row r="34" spans="2:7" ht="12.75">
      <c r="B34">
        <v>0.1589</v>
      </c>
      <c r="C34">
        <v>0.4425</v>
      </c>
      <c r="D34">
        <v>0.4239</v>
      </c>
      <c r="E34">
        <v>0.3945</v>
      </c>
      <c r="F34">
        <v>0.4946</v>
      </c>
      <c r="G34">
        <v>0.2449</v>
      </c>
    </row>
    <row r="35" spans="2:7" ht="12.75">
      <c r="B35">
        <v>0.1597</v>
      </c>
      <c r="C35">
        <v>0.442</v>
      </c>
      <c r="D35">
        <v>0.4247</v>
      </c>
      <c r="E35">
        <v>0.3969</v>
      </c>
      <c r="F35">
        <v>0.4943</v>
      </c>
      <c r="G35">
        <v>0.2512</v>
      </c>
    </row>
    <row r="36" spans="2:7" ht="12.75">
      <c r="B36">
        <v>0.1591</v>
      </c>
      <c r="C36">
        <v>0.4422</v>
      </c>
      <c r="D36">
        <v>0.424</v>
      </c>
      <c r="E36">
        <v>0.395</v>
      </c>
      <c r="F36">
        <v>0.4877</v>
      </c>
      <c r="G36">
        <v>0.236</v>
      </c>
    </row>
    <row r="37" spans="2:7" ht="12.75">
      <c r="B37">
        <v>0.1591</v>
      </c>
      <c r="C37">
        <v>0.4428</v>
      </c>
      <c r="D37">
        <v>0.4235</v>
      </c>
      <c r="E37">
        <v>0.3946</v>
      </c>
      <c r="F37">
        <v>0.4893</v>
      </c>
      <c r="G37">
        <v>0.2286</v>
      </c>
    </row>
    <row r="38" spans="1:2" ht="15.75">
      <c r="A38" s="3" t="s">
        <v>16</v>
      </c>
      <c r="B38" s="7">
        <f>GEOMEAN(B28:G37)</f>
        <v>0.3395</v>
      </c>
    </row>
    <row r="40" ht="18">
      <c r="A40" s="12" t="s">
        <v>27</v>
      </c>
    </row>
    <row r="41" spans="1:2" ht="12.75">
      <c r="A41" s="1" t="s">
        <v>15</v>
      </c>
      <c r="B41" s="2">
        <v>2.3</v>
      </c>
    </row>
    <row r="42" spans="1:2" ht="12.75">
      <c r="A42" s="1" t="s">
        <v>14</v>
      </c>
      <c r="B42" s="2">
        <v>1.91</v>
      </c>
    </row>
    <row r="43" spans="1:2" ht="12.75">
      <c r="A43" s="1" t="s">
        <v>28</v>
      </c>
      <c r="B43" s="2">
        <v>1.81</v>
      </c>
    </row>
    <row r="44" spans="1:2" ht="12.75">
      <c r="A44" s="1" t="s">
        <v>29</v>
      </c>
      <c r="B44" s="2">
        <v>3.6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2.27</v>
      </c>
    </row>
    <row r="47" spans="1:2" ht="15.75">
      <c r="A47" s="3" t="s">
        <v>16</v>
      </c>
      <c r="B47" s="4">
        <f>GEOMEAN(B41,B43,B44)</f>
        <v>2.47</v>
      </c>
    </row>
    <row r="49" ht="18">
      <c r="A49" s="12" t="s">
        <v>32</v>
      </c>
    </row>
    <row r="50" spans="1:2" ht="12.75">
      <c r="A50" s="1" t="s">
        <v>11</v>
      </c>
      <c r="B50" s="2">
        <v>80.96</v>
      </c>
    </row>
    <row r="51" spans="1:2" ht="12.75">
      <c r="A51" s="1" t="s">
        <v>15</v>
      </c>
      <c r="B51" s="2">
        <v>165.99</v>
      </c>
    </row>
    <row r="52" spans="1:2" ht="12.75">
      <c r="A52" s="1" t="s">
        <v>14</v>
      </c>
      <c r="B52" s="2">
        <v>170.13</v>
      </c>
    </row>
    <row r="53" spans="1:2" ht="12.75">
      <c r="A53" s="1" t="s">
        <v>33</v>
      </c>
      <c r="B53" s="2">
        <v>417.08</v>
      </c>
    </row>
    <row r="54" spans="1:2" ht="15.75">
      <c r="A54" s="3" t="s">
        <v>16</v>
      </c>
      <c r="B54" s="4">
        <f>B50+B51</f>
        <v>246.95</v>
      </c>
    </row>
    <row r="56" spans="1:2" ht="18">
      <c r="A56" s="13" t="s">
        <v>26</v>
      </c>
      <c r="B56" s="14">
        <f>GEOMEAN(1/B38,B47,1/B54)*423.5</f>
        <v>131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0.790439814814815</v>
      </c>
      <c r="C60" s="16">
        <v>0.799421296296296</v>
      </c>
      <c r="D60" s="16">
        <f aca="true" t="shared" si="0" ref="D60:D67">C60-B60</f>
        <v>0.00898148148148104</v>
      </c>
    </row>
    <row r="61" spans="1:4" ht="12.75">
      <c r="A61" s="1" t="s">
        <v>36</v>
      </c>
      <c r="B61" s="16">
        <v>0.809953703703704</v>
      </c>
      <c r="C61" s="16">
        <v>0.812384259259259</v>
      </c>
      <c r="D61" s="16">
        <f t="shared" si="0"/>
        <v>0.00243055555555494</v>
      </c>
    </row>
    <row r="62" spans="1:4" ht="12.75">
      <c r="A62" s="1" t="s">
        <v>37</v>
      </c>
      <c r="B62" s="16">
        <v>0.815092592592593</v>
      </c>
      <c r="C62" s="16">
        <v>0.819675925925926</v>
      </c>
      <c r="D62" s="16">
        <f t="shared" si="0"/>
        <v>0.00458333333333294</v>
      </c>
    </row>
    <row r="63" spans="1:4" ht="12.75">
      <c r="A63" s="1" t="s">
        <v>38</v>
      </c>
      <c r="B63" s="16">
        <v>0.80287037037037</v>
      </c>
      <c r="C63" s="16">
        <v>0.805046296296296</v>
      </c>
      <c r="D63" s="16">
        <f t="shared" si="0"/>
        <v>0.00217592592592597</v>
      </c>
    </row>
    <row r="64" spans="1:4" ht="12.75">
      <c r="A64" s="1" t="s">
        <v>39</v>
      </c>
      <c r="B64" s="16">
        <v>0.805717592592593</v>
      </c>
      <c r="C64" s="16">
        <v>0.809953703703704</v>
      </c>
      <c r="D64" s="16">
        <f t="shared" si="0"/>
        <v>0.004236111111111</v>
      </c>
    </row>
    <row r="65" spans="1:4" ht="12.75">
      <c r="A65" s="1" t="s">
        <v>40</v>
      </c>
      <c r="B65" s="16">
        <v>0.799421296296296</v>
      </c>
      <c r="C65" s="16">
        <v>0.80287037037037</v>
      </c>
      <c r="D65" s="16">
        <f t="shared" si="0"/>
        <v>0.00344907407407402</v>
      </c>
    </row>
    <row r="66" spans="1:4" ht="12.75">
      <c r="A66" s="1" t="s">
        <v>41</v>
      </c>
      <c r="B66" s="16">
        <v>0.805046296296296</v>
      </c>
      <c r="C66" s="16">
        <v>0.805717592592593</v>
      </c>
      <c r="D66" s="16">
        <f t="shared" si="0"/>
        <v>0.00067129629629703</v>
      </c>
    </row>
    <row r="67" spans="1:4" ht="12.75">
      <c r="A67" s="1" t="s">
        <v>42</v>
      </c>
      <c r="B67" s="16">
        <v>0.812384259259259</v>
      </c>
      <c r="C67" s="16">
        <v>0.815092592592593</v>
      </c>
      <c r="D67" s="16">
        <f t="shared" si="0"/>
        <v>0.00270833333333409</v>
      </c>
    </row>
    <row r="68" spans="1:2" ht="15.75">
      <c r="A68" s="3" t="s">
        <v>16</v>
      </c>
      <c r="B68" s="5">
        <f>GEOMEAN(D60:D67)</f>
        <v>0.00295304907270566</v>
      </c>
    </row>
    <row r="70" spans="1:2" ht="18">
      <c r="A70" s="13" t="s">
        <v>43</v>
      </c>
      <c r="B70" s="14">
        <f>1/B68*0.34245</f>
        <v>116</v>
      </c>
    </row>
    <row r="72" spans="1:2" ht="18">
      <c r="A72" s="12" t="s">
        <v>83</v>
      </c>
      <c r="B72" s="5">
        <v>0.00131944444444444</v>
      </c>
    </row>
    <row r="74" spans="1:2" ht="18">
      <c r="A74" s="13" t="s">
        <v>44</v>
      </c>
      <c r="B74" s="14">
        <f>1/B72*0.1447</f>
        <v>110</v>
      </c>
    </row>
    <row r="76" ht="18">
      <c r="A76" s="12" t="s">
        <v>56</v>
      </c>
    </row>
    <row r="77" spans="1:2" ht="12.75">
      <c r="A77" s="1" t="s">
        <v>45</v>
      </c>
      <c r="B77" s="10">
        <v>2568</v>
      </c>
    </row>
    <row r="78" spans="1:2" ht="12.75">
      <c r="A78" s="1" t="s">
        <v>46</v>
      </c>
      <c r="B78" s="10">
        <v>930</v>
      </c>
    </row>
    <row r="79" spans="1:2" ht="12.75">
      <c r="A79" s="1" t="s">
        <v>47</v>
      </c>
      <c r="B79" s="10">
        <v>76</v>
      </c>
    </row>
    <row r="80" spans="1:2" ht="15.75">
      <c r="A80" s="3" t="s">
        <v>16</v>
      </c>
      <c r="B80" s="11">
        <f>GEOMEAN((B77*0.6),(B78*0.3),(B79*0.1))</f>
        <v>148</v>
      </c>
    </row>
    <row r="82" spans="1:2" ht="18">
      <c r="A82" s="13" t="s">
        <v>48</v>
      </c>
      <c r="B82" s="14">
        <f>B80*0.68</f>
        <v>101</v>
      </c>
    </row>
    <row r="84" ht="18">
      <c r="A84" s="12" t="s">
        <v>49</v>
      </c>
    </row>
    <row r="85" spans="1:2" ht="12.75">
      <c r="A85" s="1" t="s">
        <v>50</v>
      </c>
      <c r="B85" s="2">
        <v>51.06</v>
      </c>
    </row>
    <row r="86" spans="1:2" ht="12.75">
      <c r="A86" s="1" t="s">
        <v>51</v>
      </c>
      <c r="B86" s="2">
        <v>22.38</v>
      </c>
    </row>
    <row r="87" spans="1:2" ht="15.75">
      <c r="A87" s="3" t="s">
        <v>16</v>
      </c>
      <c r="B87" s="4">
        <v>14.73</v>
      </c>
    </row>
    <row r="89" spans="1:2" ht="18">
      <c r="A89" s="13" t="s">
        <v>52</v>
      </c>
      <c r="B89" s="14">
        <f>B87*9.38</f>
        <v>138</v>
      </c>
    </row>
    <row r="91" spans="1:2" ht="18">
      <c r="A91" s="12" t="s">
        <v>53</v>
      </c>
      <c r="B91" s="5">
        <v>0.00119212962962963</v>
      </c>
    </row>
    <row r="92" spans="1:2" ht="18">
      <c r="A92" s="12" t="s">
        <v>55</v>
      </c>
      <c r="B92" s="5">
        <v>0.00229166666666667</v>
      </c>
    </row>
    <row r="94" spans="1:2" ht="18">
      <c r="A94" s="13" t="s">
        <v>54</v>
      </c>
      <c r="B94" s="14">
        <f>GEOMEAN(1/B91,1/B92)*0.1862</f>
        <v>113</v>
      </c>
    </row>
    <row r="96" spans="1:2" ht="18">
      <c r="A96" s="12" t="s">
        <v>57</v>
      </c>
      <c r="B96" s="5">
        <v>0.00770833333333333</v>
      </c>
    </row>
    <row r="98" spans="1:2" ht="18">
      <c r="A98" s="13" t="s">
        <v>58</v>
      </c>
      <c r="B98" s="14">
        <f>1/B96*0.7465</f>
        <v>97</v>
      </c>
    </row>
    <row r="100" spans="1:2" ht="18">
      <c r="A100" s="12" t="s">
        <v>60</v>
      </c>
      <c r="B100" s="5">
        <v>0.00320601851851852</v>
      </c>
    </row>
    <row r="101" spans="1:2" ht="18">
      <c r="A101" s="12" t="s">
        <v>61</v>
      </c>
      <c r="B101" s="5">
        <v>0.00416666666666667</v>
      </c>
    </row>
    <row r="102" spans="1:2" ht="18">
      <c r="A102" s="12" t="s">
        <v>62</v>
      </c>
      <c r="B102" s="5">
        <v>0.00118055555555556</v>
      </c>
    </row>
    <row r="103" spans="1:2" ht="18">
      <c r="A103" s="12" t="s">
        <v>63</v>
      </c>
      <c r="B103" s="5">
        <v>0.00200231481481481</v>
      </c>
    </row>
    <row r="104" spans="1:2" ht="18">
      <c r="A104" s="12" t="s">
        <v>64</v>
      </c>
      <c r="B104" s="5">
        <v>0.00121527777777778</v>
      </c>
    </row>
    <row r="106" spans="1:2" ht="18">
      <c r="A106" s="13" t="s">
        <v>86</v>
      </c>
      <c r="B106" s="14">
        <f>GEOMEAN(1/B100,1/B101,1/B102,1/B103,1/B104)*0.2501</f>
        <v>121</v>
      </c>
    </row>
    <row r="108" spans="1:2" ht="18">
      <c r="A108" s="12" t="s">
        <v>59</v>
      </c>
      <c r="B108" s="5">
        <v>0.0105208333333333</v>
      </c>
    </row>
    <row r="109" spans="1:2" ht="18">
      <c r="A109" s="12" t="s">
        <v>65</v>
      </c>
      <c r="B109" s="5">
        <v>0.00333333333333333</v>
      </c>
    </row>
    <row r="110" spans="1:2" ht="18">
      <c r="A110" s="12" t="s">
        <v>66</v>
      </c>
      <c r="B110" s="5">
        <v>0.0465046296296296</v>
      </c>
    </row>
    <row r="111" spans="1:2" ht="18">
      <c r="A111" s="12" t="s">
        <v>67</v>
      </c>
      <c r="B111" s="5">
        <v>0.00126157407407407</v>
      </c>
    </row>
    <row r="112" spans="1:2" ht="18">
      <c r="A112" s="12" t="s">
        <v>68</v>
      </c>
      <c r="B112" s="5">
        <v>0.0185300925925926</v>
      </c>
    </row>
    <row r="114" spans="1:2" ht="18">
      <c r="A114" s="13" t="s">
        <v>87</v>
      </c>
      <c r="B114" s="14">
        <f>GEOMEAN(1/B108,1/B109,1/B110,1/B111,1/B112)*0.929</f>
        <v>113</v>
      </c>
    </row>
    <row r="116" ht="18">
      <c r="A116" s="12" t="s">
        <v>69</v>
      </c>
    </row>
    <row r="117" spans="1:2" ht="12.75">
      <c r="A117" s="1" t="s">
        <v>73</v>
      </c>
      <c r="B117" s="1">
        <v>165</v>
      </c>
    </row>
    <row r="118" spans="1:2" ht="12.75">
      <c r="A118" s="1" t="s">
        <v>74</v>
      </c>
      <c r="B118" s="1">
        <v>133</v>
      </c>
    </row>
    <row r="119" spans="1:2" ht="12.75">
      <c r="A119" s="1" t="s">
        <v>75</v>
      </c>
      <c r="B119" s="1">
        <v>109</v>
      </c>
    </row>
    <row r="120" spans="1:2" ht="15.75">
      <c r="A120" s="3" t="s">
        <v>16</v>
      </c>
      <c r="B120" s="11">
        <f>(B117*0.2)+(B118*0.6)+(B119*0.2)</f>
        <v>135</v>
      </c>
    </row>
    <row r="122" ht="18">
      <c r="A122" s="12" t="s">
        <v>70</v>
      </c>
    </row>
    <row r="123" spans="1:2" ht="12.75">
      <c r="A123" s="1" t="s">
        <v>73</v>
      </c>
      <c r="B123" s="1">
        <v>129</v>
      </c>
    </row>
    <row r="124" spans="1:2" ht="12.75">
      <c r="A124" s="1" t="s">
        <v>74</v>
      </c>
      <c r="B124" s="1">
        <v>127</v>
      </c>
    </row>
    <row r="125" spans="1:2" ht="12.75">
      <c r="A125" s="1" t="s">
        <v>75</v>
      </c>
      <c r="B125" s="1">
        <v>126</v>
      </c>
    </row>
    <row r="126" spans="1:2" ht="15.75">
      <c r="A126" s="3" t="s">
        <v>16</v>
      </c>
      <c r="B126" s="11">
        <f>(B123*0.2)+(B124*0.6)+(B125*0.2)</f>
        <v>127</v>
      </c>
    </row>
    <row r="128" ht="18">
      <c r="A128" s="12" t="s">
        <v>71</v>
      </c>
    </row>
    <row r="129" spans="1:2" ht="12.75">
      <c r="A129" s="1" t="s">
        <v>73</v>
      </c>
      <c r="B129" s="1">
        <v>106</v>
      </c>
    </row>
    <row r="130" spans="1:2" ht="12.75">
      <c r="A130" s="1" t="s">
        <v>74</v>
      </c>
      <c r="B130" s="1">
        <v>95</v>
      </c>
    </row>
    <row r="131" spans="1:2" ht="12.75">
      <c r="A131" s="1" t="s">
        <v>75</v>
      </c>
      <c r="B131" s="1">
        <v>93</v>
      </c>
    </row>
    <row r="132" spans="1:2" ht="15.75">
      <c r="A132" s="3" t="s">
        <v>16</v>
      </c>
      <c r="B132" s="11">
        <f>(B129*0.2)+(B130*0.6)+(B131*0.2)</f>
        <v>97</v>
      </c>
    </row>
    <row r="134" ht="18">
      <c r="A134" s="12" t="s">
        <v>85</v>
      </c>
    </row>
    <row r="135" spans="1:2" ht="12.75">
      <c r="A135" s="1" t="s">
        <v>73</v>
      </c>
      <c r="B135" s="1">
        <v>227</v>
      </c>
    </row>
    <row r="136" spans="1:2" ht="12.75">
      <c r="A136" s="1" t="s">
        <v>74</v>
      </c>
      <c r="B136" s="1">
        <v>198</v>
      </c>
    </row>
    <row r="137" spans="1:2" ht="12.75">
      <c r="A137" s="1" t="s">
        <v>75</v>
      </c>
      <c r="B137" s="1">
        <v>143</v>
      </c>
    </row>
    <row r="138" spans="1:2" ht="15.75">
      <c r="A138" s="3" t="s">
        <v>16</v>
      </c>
      <c r="B138" s="11">
        <f>(B135*0.2)+(B136*0.6)+(B137*0.2)</f>
        <v>193</v>
      </c>
    </row>
    <row r="140" ht="18">
      <c r="A140" s="12" t="s">
        <v>84</v>
      </c>
    </row>
    <row r="141" spans="1:2" ht="12.75">
      <c r="A141" s="1" t="s">
        <v>73</v>
      </c>
      <c r="B141" s="1">
        <v>98</v>
      </c>
    </row>
    <row r="142" spans="1:2" ht="12.75">
      <c r="A142" s="1" t="s">
        <v>74</v>
      </c>
      <c r="B142" s="1">
        <v>76</v>
      </c>
    </row>
    <row r="143" spans="1:2" ht="12.75">
      <c r="A143" s="1" t="s">
        <v>75</v>
      </c>
      <c r="B143" s="1">
        <v>70</v>
      </c>
    </row>
    <row r="144" spans="1:2" ht="15.75">
      <c r="A144" s="3" t="s">
        <v>16</v>
      </c>
      <c r="B144" s="11">
        <f>(B141*0.2)+(B142*0.6)+(B143*0.2)</f>
        <v>79</v>
      </c>
    </row>
    <row r="146" ht="18">
      <c r="A146" s="12" t="s">
        <v>72</v>
      </c>
    </row>
    <row r="147" spans="1:2" ht="12.75">
      <c r="A147" s="1" t="s">
        <v>73</v>
      </c>
      <c r="B147" s="1">
        <v>17171</v>
      </c>
    </row>
    <row r="148" spans="1:2" ht="12.75">
      <c r="A148" s="1" t="s">
        <v>74</v>
      </c>
      <c r="B148" s="1">
        <v>16279</v>
      </c>
    </row>
    <row r="149" spans="1:2" ht="12.75">
      <c r="A149" s="1" t="s">
        <v>75</v>
      </c>
      <c r="B149" s="1">
        <v>16043</v>
      </c>
    </row>
    <row r="150" spans="1:2" ht="15.75">
      <c r="A150" s="3" t="s">
        <v>16</v>
      </c>
      <c r="B150" s="11">
        <f>(B147*0.2)+(B148*0.6)+(B149*0.2)</f>
        <v>16410</v>
      </c>
    </row>
    <row r="152" spans="1:2" ht="18">
      <c r="A152" s="14" t="s">
        <v>76</v>
      </c>
      <c r="B152" s="14">
        <f>GEOMEAN(B120,B126,B132,B138,B144,B150)*0.4067</f>
        <v>111</v>
      </c>
    </row>
    <row r="154" spans="1:2" ht="20.25">
      <c r="A154" s="17" t="s">
        <v>77</v>
      </c>
      <c r="B154" s="18">
        <f>AVERAGE(B24,B56,B70,B74,B82,B89)</f>
        <v>118</v>
      </c>
    </row>
    <row r="155" spans="1:2" ht="20.25">
      <c r="A155" s="17" t="s">
        <v>78</v>
      </c>
      <c r="B155" s="18">
        <f>AVERAGE(B94,B98,B106,B114,B152)</f>
        <v>111</v>
      </c>
    </row>
    <row r="156" spans="1:2" ht="20.25">
      <c r="A156" s="17" t="s">
        <v>79</v>
      </c>
      <c r="B156" s="18">
        <f>AVERAGE(B154,B155)</f>
        <v>115</v>
      </c>
    </row>
    <row r="158" ht="18">
      <c r="A158" s="12" t="s">
        <v>94</v>
      </c>
    </row>
    <row r="159" spans="1:2" ht="12.75">
      <c r="A159" s="1" t="s">
        <v>93</v>
      </c>
      <c r="B159" s="2">
        <v>57.3</v>
      </c>
    </row>
    <row r="160" spans="1:2" ht="12.75">
      <c r="A160" s="1" t="s">
        <v>91</v>
      </c>
      <c r="B160" s="2">
        <v>12.26</v>
      </c>
    </row>
    <row r="161" spans="1:2" ht="12.75">
      <c r="A161" s="1" t="s">
        <v>92</v>
      </c>
      <c r="B161" s="2">
        <f>B159*0.001/0.025</f>
        <v>2.29</v>
      </c>
    </row>
    <row r="162" spans="1:2" ht="15.75">
      <c r="A162" s="3" t="s">
        <v>16</v>
      </c>
      <c r="B162" s="11">
        <f>B160*B161</f>
        <v>28</v>
      </c>
    </row>
    <row r="164" ht="18">
      <c r="A164" s="12" t="s">
        <v>95</v>
      </c>
    </row>
    <row r="165" spans="1:2" ht="12.75">
      <c r="A165" s="1" t="s">
        <v>93</v>
      </c>
      <c r="B165" s="2">
        <v>146.1</v>
      </c>
    </row>
    <row r="166" spans="1:2" ht="12.75">
      <c r="A166" s="1" t="s">
        <v>91</v>
      </c>
      <c r="B166" s="2">
        <v>12.14</v>
      </c>
    </row>
    <row r="167" spans="1:2" ht="12.75">
      <c r="A167" s="1" t="s">
        <v>92</v>
      </c>
      <c r="B167" s="2">
        <f>B165*0.001/0.025</f>
        <v>5.84</v>
      </c>
    </row>
    <row r="168" spans="1:2" ht="15.75">
      <c r="A168" s="3" t="s">
        <v>16</v>
      </c>
      <c r="B168" s="11">
        <f>B166*B167</f>
        <v>71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0.97</v>
      </c>
    </row>
    <row r="3" spans="1:2" ht="12.75">
      <c r="A3" s="47" t="s">
        <v>2</v>
      </c>
      <c r="B3" s="33">
        <v>2.02</v>
      </c>
    </row>
    <row r="4" spans="1:2" ht="12.75">
      <c r="A4" s="47" t="s">
        <v>3</v>
      </c>
      <c r="B4" s="33">
        <v>1.85</v>
      </c>
    </row>
    <row r="5" spans="1:2" ht="12.75">
      <c r="A5" s="47" t="s">
        <v>4</v>
      </c>
      <c r="B5" s="33">
        <v>1.12</v>
      </c>
    </row>
    <row r="6" spans="1:2" ht="12.75">
      <c r="A6" s="47" t="s">
        <v>5</v>
      </c>
      <c r="B6" s="33">
        <v>1.64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1.41</v>
      </c>
    </row>
    <row r="9" spans="1:2" ht="12.75">
      <c r="A9" s="47" t="s">
        <v>8</v>
      </c>
      <c r="B9" s="33">
        <v>1.59</v>
      </c>
    </row>
    <row r="10" spans="1:2" ht="12.75">
      <c r="A10" s="47" t="s">
        <v>9</v>
      </c>
      <c r="B10" s="33">
        <v>1.81</v>
      </c>
    </row>
    <row r="11" spans="1:2" ht="15.75">
      <c r="A11" s="54" t="s">
        <v>10</v>
      </c>
      <c r="B11" s="34">
        <v>1.81</v>
      </c>
    </row>
    <row r="12" spans="1:2" ht="15.75">
      <c r="A12" s="54" t="s">
        <v>11</v>
      </c>
      <c r="B12" s="34">
        <v>1.63</v>
      </c>
    </row>
    <row r="13" spans="1:2" ht="15.75">
      <c r="A13" s="54" t="s">
        <v>4</v>
      </c>
      <c r="B13" s="34">
        <v>1.12</v>
      </c>
    </row>
    <row r="15" ht="18">
      <c r="A15" s="37" t="s">
        <v>12</v>
      </c>
    </row>
    <row r="16" spans="1:2" ht="12.75">
      <c r="A16" s="47" t="s">
        <v>13</v>
      </c>
      <c r="B16" s="33">
        <v>1.71</v>
      </c>
    </row>
    <row r="17" spans="1:2" ht="12.75">
      <c r="A17" s="47" t="s">
        <v>14</v>
      </c>
      <c r="B17" s="33">
        <v>1.83</v>
      </c>
    </row>
    <row r="18" spans="1:2" ht="12.75">
      <c r="A18" s="47" t="s">
        <v>15</v>
      </c>
      <c r="B18" s="33">
        <v>3.45</v>
      </c>
    </row>
    <row r="19" spans="1:2" ht="15.75">
      <c r="A19" s="54" t="s">
        <v>16</v>
      </c>
      <c r="B19" s="34">
        <v>1.98</v>
      </c>
    </row>
    <row r="20" spans="1:2" ht="15.75">
      <c r="A20" s="54" t="s">
        <v>9</v>
      </c>
      <c r="B20" s="35">
        <v>0.00509259259259259</v>
      </c>
    </row>
    <row r="22" spans="1:2" ht="18">
      <c r="A22" s="49" t="s">
        <v>17</v>
      </c>
      <c r="B22" s="35">
        <v>0.029224537037037</v>
      </c>
    </row>
    <row r="24" spans="1:2" ht="18">
      <c r="A24" s="40" t="s">
        <v>18</v>
      </c>
      <c r="B24" s="50">
        <f>GEOMEAN(B11,B12,B13,B16,B18,(1/B20),(1/B22))*11.8</f>
        <v>64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0.6163</v>
      </c>
      <c r="C28" s="51">
        <v>0.3581</v>
      </c>
      <c r="D28" s="51">
        <v>0.7999</v>
      </c>
      <c r="E28" s="51">
        <v>0.4999</v>
      </c>
      <c r="F28" s="51">
        <v>0.8969</v>
      </c>
      <c r="G28" s="51">
        <v>0.3589</v>
      </c>
    </row>
    <row r="29" spans="1:7" ht="12.75">
      <c r="A29" s="47"/>
      <c r="B29" s="51">
        <v>0.6162</v>
      </c>
      <c r="C29" s="51">
        <v>0.3575</v>
      </c>
      <c r="D29" s="51">
        <v>0.8009</v>
      </c>
      <c r="E29" s="51">
        <v>0.4989</v>
      </c>
      <c r="F29" s="51">
        <v>0.901</v>
      </c>
      <c r="G29" s="51">
        <v>0.3251</v>
      </c>
    </row>
    <row r="30" spans="1:7" ht="12.75">
      <c r="A30" s="47"/>
      <c r="B30" s="51">
        <v>0.6161</v>
      </c>
      <c r="C30" s="51">
        <v>0.3571</v>
      </c>
      <c r="D30" s="51">
        <v>0.805</v>
      </c>
      <c r="E30" s="51">
        <v>0.4995</v>
      </c>
      <c r="F30" s="51">
        <v>0.9269</v>
      </c>
      <c r="G30" s="51">
        <v>0.3381</v>
      </c>
    </row>
    <row r="31" spans="1:7" ht="12.75">
      <c r="A31" s="47"/>
      <c r="B31" s="51">
        <v>0.6161</v>
      </c>
      <c r="C31" s="51">
        <v>0.3585</v>
      </c>
      <c r="D31" s="51">
        <v>0.8017</v>
      </c>
      <c r="E31" s="51">
        <v>0.4999</v>
      </c>
      <c r="F31" s="51">
        <v>0.9027</v>
      </c>
      <c r="G31" s="51">
        <v>0.3234</v>
      </c>
    </row>
    <row r="32" spans="1:7" ht="12.75">
      <c r="A32" s="47"/>
      <c r="B32" s="51">
        <v>0.6174</v>
      </c>
      <c r="C32" s="51">
        <v>0.3575</v>
      </c>
      <c r="D32" s="51">
        <v>0.8067</v>
      </c>
      <c r="E32" s="51">
        <v>0.4992</v>
      </c>
      <c r="F32" s="51">
        <v>0.8953</v>
      </c>
      <c r="G32" s="51">
        <v>0.3219</v>
      </c>
    </row>
    <row r="33" spans="1:7" ht="12.75">
      <c r="A33" s="47"/>
      <c r="B33" s="51">
        <v>0.6161</v>
      </c>
      <c r="C33" s="51">
        <v>0.3582</v>
      </c>
      <c r="D33" s="51">
        <v>0.8031</v>
      </c>
      <c r="E33" s="51">
        <v>0.4985</v>
      </c>
      <c r="F33" s="51">
        <v>0.895</v>
      </c>
      <c r="G33" s="51">
        <v>0.3312</v>
      </c>
    </row>
    <row r="34" spans="1:7" ht="12.75">
      <c r="A34" s="47"/>
      <c r="B34" s="51">
        <v>0.6167</v>
      </c>
      <c r="C34" s="51">
        <v>0.358</v>
      </c>
      <c r="D34" s="51">
        <v>0.803</v>
      </c>
      <c r="E34" s="51">
        <v>0.5002</v>
      </c>
      <c r="F34" s="51">
        <v>0.9596</v>
      </c>
      <c r="G34" s="51">
        <v>0.3221</v>
      </c>
    </row>
    <row r="35" spans="1:7" ht="12.75">
      <c r="A35" s="47"/>
      <c r="B35" s="51">
        <v>0.6166</v>
      </c>
      <c r="C35" s="51">
        <v>0.3574</v>
      </c>
      <c r="D35" s="51">
        <v>0.803</v>
      </c>
      <c r="E35" s="51">
        <v>0.4993</v>
      </c>
      <c r="F35" s="51">
        <v>0.907</v>
      </c>
      <c r="G35" s="51">
        <v>0.3415</v>
      </c>
    </row>
    <row r="36" spans="1:7" ht="12.75">
      <c r="A36" s="47"/>
      <c r="B36" s="51">
        <v>0.6164</v>
      </c>
      <c r="C36" s="51">
        <v>0.3576</v>
      </c>
      <c r="D36" s="51">
        <v>0.8028</v>
      </c>
      <c r="E36" s="51">
        <v>0.4994</v>
      </c>
      <c r="F36" s="51">
        <v>0.9076</v>
      </c>
      <c r="G36" s="51">
        <v>0.3291</v>
      </c>
    </row>
    <row r="37" spans="1:7" ht="12.75">
      <c r="A37" s="47"/>
      <c r="B37" s="51">
        <v>0.6162</v>
      </c>
      <c r="C37" s="51">
        <v>0.3585</v>
      </c>
      <c r="D37" s="51">
        <v>0.8053</v>
      </c>
      <c r="E37" s="51">
        <v>0.4997</v>
      </c>
      <c r="F37" s="51">
        <v>0.8932</v>
      </c>
      <c r="G37" s="51">
        <v>0.3198</v>
      </c>
    </row>
    <row r="38" spans="1:2" ht="15.75">
      <c r="A38" s="54" t="s">
        <v>16</v>
      </c>
      <c r="B38" s="36">
        <f>GEOMEAN(B28:G37)</f>
        <v>0.5463</v>
      </c>
    </row>
    <row r="40" ht="18">
      <c r="A40" s="37" t="s">
        <v>27</v>
      </c>
    </row>
    <row r="41" spans="1:2" ht="12.75">
      <c r="A41" s="47" t="s">
        <v>15</v>
      </c>
      <c r="B41" s="33">
        <v>1.36</v>
      </c>
    </row>
    <row r="42" spans="1:2" ht="12.75">
      <c r="A42" s="47" t="s">
        <v>14</v>
      </c>
      <c r="B42" s="33">
        <v>1.33</v>
      </c>
    </row>
    <row r="43" spans="1:2" ht="12.75">
      <c r="A43" s="47" t="s">
        <v>28</v>
      </c>
      <c r="B43" s="33">
        <v>1.42</v>
      </c>
    </row>
    <row r="44" spans="1:2" ht="12.75">
      <c r="A44" s="47" t="s">
        <v>29</v>
      </c>
      <c r="B44" s="33">
        <v>2.48</v>
      </c>
    </row>
    <row r="45" spans="1:2" ht="12.75">
      <c r="A45" s="47" t="s">
        <v>30</v>
      </c>
      <c r="B45" s="33">
        <v>1.3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1.69</v>
      </c>
    </row>
    <row r="49" ht="18">
      <c r="A49" s="37" t="s">
        <v>32</v>
      </c>
    </row>
    <row r="50" spans="1:2" ht="12.75">
      <c r="A50" s="47" t="s">
        <v>11</v>
      </c>
      <c r="B50" s="33">
        <v>105.77</v>
      </c>
    </row>
    <row r="51" spans="1:2" ht="12.75">
      <c r="A51" s="47" t="s">
        <v>15</v>
      </c>
      <c r="B51" s="33">
        <v>286.94</v>
      </c>
    </row>
    <row r="52" spans="1:2" ht="12.75">
      <c r="A52" s="47" t="s">
        <v>14</v>
      </c>
      <c r="B52" s="33">
        <v>294.68</v>
      </c>
    </row>
    <row r="53" spans="1:2" ht="12.75">
      <c r="A53" s="47" t="s">
        <v>33</v>
      </c>
      <c r="B53" s="33">
        <v>687.39</v>
      </c>
    </row>
    <row r="54" spans="1:2" ht="15.75">
      <c r="A54" s="54" t="s">
        <v>16</v>
      </c>
      <c r="B54" s="34">
        <f>B50+B51</f>
        <v>392.71</v>
      </c>
    </row>
    <row r="56" spans="1:2" ht="18">
      <c r="A56" s="40" t="s">
        <v>26</v>
      </c>
      <c r="B56" s="50">
        <f>GEOMEAN(1/B38,B47,1/B54)*423.5</f>
        <v>84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0.913958333333333</v>
      </c>
      <c r="C60" s="53">
        <v>0.943981481481481</v>
      </c>
      <c r="D60" s="53">
        <f aca="true" t="shared" si="0" ref="D60:D67">C60-B60</f>
        <v>0.030023148148148</v>
      </c>
    </row>
    <row r="61" spans="1:4" ht="12.75">
      <c r="A61" s="47" t="s">
        <v>36</v>
      </c>
      <c r="B61" s="53">
        <v>0.967222222222222</v>
      </c>
      <c r="C61" s="53">
        <v>0.972615740740741</v>
      </c>
      <c r="D61" s="53">
        <f t="shared" si="0"/>
        <v>0.00539351851851899</v>
      </c>
    </row>
    <row r="62" spans="1:4" ht="12.75">
      <c r="A62" s="47" t="s">
        <v>37</v>
      </c>
      <c r="B62" s="53">
        <v>0.97787037037037</v>
      </c>
      <c r="C62" s="53">
        <v>0.98375</v>
      </c>
      <c r="D62" s="53">
        <f t="shared" si="0"/>
        <v>0.00587962962963007</v>
      </c>
    </row>
    <row r="63" spans="1:4" ht="12.75">
      <c r="A63" s="47" t="s">
        <v>38</v>
      </c>
      <c r="B63" s="53">
        <v>0.950949074074074</v>
      </c>
      <c r="C63" s="53">
        <v>0.954421296296296</v>
      </c>
      <c r="D63" s="53">
        <f t="shared" si="0"/>
        <v>0.00347222222222199</v>
      </c>
    </row>
    <row r="64" spans="1:4" ht="12.75">
      <c r="A64" s="47" t="s">
        <v>39</v>
      </c>
      <c r="B64" s="53">
        <v>0.955555555555556</v>
      </c>
      <c r="C64" s="53">
        <v>0.967222222222222</v>
      </c>
      <c r="D64" s="53">
        <f t="shared" si="0"/>
        <v>0.0116666666666659</v>
      </c>
    </row>
    <row r="65" spans="1:4" ht="12.75">
      <c r="A65" s="47" t="s">
        <v>40</v>
      </c>
      <c r="B65" s="53">
        <v>0.943981481481481</v>
      </c>
      <c r="C65" s="53">
        <v>0.950949074074074</v>
      </c>
      <c r="D65" s="53">
        <f t="shared" si="0"/>
        <v>0.00696759259259305</v>
      </c>
    </row>
    <row r="66" spans="1:4" ht="12.75">
      <c r="A66" s="47" t="s">
        <v>41</v>
      </c>
      <c r="B66" s="53">
        <v>0.954421296296296</v>
      </c>
      <c r="C66" s="53">
        <v>0.955555555555556</v>
      </c>
      <c r="D66" s="53">
        <f t="shared" si="0"/>
        <v>0.00113425925926003</v>
      </c>
    </row>
    <row r="67" spans="1:4" ht="12.75">
      <c r="A67" s="47" t="s">
        <v>42</v>
      </c>
      <c r="B67" s="53">
        <v>0.972615740740741</v>
      </c>
      <c r="C67" s="53">
        <v>0.97787037037037</v>
      </c>
      <c r="D67" s="53">
        <f t="shared" si="0"/>
        <v>0.00525462962962897</v>
      </c>
    </row>
    <row r="68" spans="1:2" ht="15.75">
      <c r="A68" s="54" t="s">
        <v>16</v>
      </c>
      <c r="B68" s="35">
        <f>GEOMEAN(D60:D67)</f>
        <v>0.00596446141539439</v>
      </c>
    </row>
    <row r="70" spans="1:2" ht="18">
      <c r="A70" s="40" t="s">
        <v>43</v>
      </c>
      <c r="B70" s="50">
        <f>1/B68*0.34245</f>
        <v>57</v>
      </c>
    </row>
    <row r="72" spans="1:2" ht="18">
      <c r="A72" s="49" t="s">
        <v>83</v>
      </c>
      <c r="B72" s="35">
        <v>0.00269675925925926</v>
      </c>
    </row>
    <row r="74" spans="1:2" ht="18">
      <c r="A74" s="40" t="s">
        <v>44</v>
      </c>
      <c r="B74" s="50">
        <f>1/B72*0.1447</f>
        <v>54</v>
      </c>
    </row>
    <row r="76" ht="18">
      <c r="A76" s="37" t="s">
        <v>56</v>
      </c>
    </row>
    <row r="77" spans="1:2" ht="12.75">
      <c r="A77" s="47" t="s">
        <v>45</v>
      </c>
      <c r="B77" s="44">
        <v>1024</v>
      </c>
    </row>
    <row r="78" spans="1:2" ht="12.75">
      <c r="A78" s="47" t="s">
        <v>46</v>
      </c>
      <c r="B78" s="44">
        <v>677</v>
      </c>
    </row>
    <row r="79" spans="1:2" ht="12.75">
      <c r="A79" s="47" t="s">
        <v>47</v>
      </c>
      <c r="B79" s="44">
        <v>37</v>
      </c>
    </row>
    <row r="80" spans="1:2" ht="15.75">
      <c r="A80" s="48" t="s">
        <v>16</v>
      </c>
      <c r="B80" s="45">
        <f>GEOMEAN((B77*0.6),(B78*0.3),(B79*0.1))</f>
        <v>77</v>
      </c>
    </row>
    <row r="82" spans="1:2" ht="18">
      <c r="A82" s="56" t="s">
        <v>48</v>
      </c>
      <c r="B82" s="50">
        <f>B80*0.68</f>
        <v>52</v>
      </c>
    </row>
    <row r="84" ht="18">
      <c r="A84" s="37" t="s">
        <v>49</v>
      </c>
    </row>
    <row r="85" spans="1:2" ht="12.75">
      <c r="A85" s="47" t="s">
        <v>50</v>
      </c>
      <c r="B85" s="33">
        <v>36.11</v>
      </c>
    </row>
    <row r="86" spans="1:2" ht="12.75">
      <c r="A86" s="47" t="s">
        <v>51</v>
      </c>
      <c r="B86" s="33">
        <v>7.16</v>
      </c>
    </row>
    <row r="87" spans="1:2" ht="15.75">
      <c r="A87" s="48" t="s">
        <v>16</v>
      </c>
      <c r="B87" s="34">
        <v>5.8</v>
      </c>
    </row>
    <row r="89" spans="1:2" ht="18">
      <c r="A89" s="56" t="s">
        <v>52</v>
      </c>
      <c r="B89" s="50">
        <f>B87*9.38</f>
        <v>54</v>
      </c>
    </row>
    <row r="91" spans="1:2" ht="18">
      <c r="A91" s="49" t="s">
        <v>53</v>
      </c>
      <c r="B91" s="35">
        <v>0.00195601851851852</v>
      </c>
    </row>
    <row r="92" spans="1:2" ht="18">
      <c r="A92" s="49" t="s">
        <v>55</v>
      </c>
      <c r="B92" s="35">
        <v>0.00423611111111111</v>
      </c>
    </row>
    <row r="94" spans="1:2" ht="18">
      <c r="A94" s="56" t="s">
        <v>54</v>
      </c>
      <c r="B94" s="50">
        <f>GEOMEAN(1/B91,1/B92)*0.1862</f>
        <v>65</v>
      </c>
    </row>
    <row r="96" spans="1:2" ht="18">
      <c r="A96" s="49" t="s">
        <v>57</v>
      </c>
      <c r="B96" s="35">
        <v>0.00866898148148148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0.00414351851851852</v>
      </c>
    </row>
    <row r="101" spans="1:2" ht="18">
      <c r="A101" s="49" t="s">
        <v>61</v>
      </c>
      <c r="B101" s="35">
        <v>0.00777777777777778</v>
      </c>
    </row>
    <row r="102" spans="1:2" ht="18">
      <c r="A102" s="49" t="s">
        <v>62</v>
      </c>
      <c r="B102" s="35">
        <v>0.00146990740740741</v>
      </c>
    </row>
    <row r="103" spans="1:2" ht="18">
      <c r="A103" s="49" t="s">
        <v>63</v>
      </c>
      <c r="B103" s="35">
        <v>0.00271990740740741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0.0186458333333333</v>
      </c>
    </row>
    <row r="109" spans="1:2" ht="18">
      <c r="A109" s="49" t="s">
        <v>65</v>
      </c>
      <c r="B109" s="35">
        <v>0.00521990740740741</v>
      </c>
    </row>
    <row r="110" spans="1:2" ht="18">
      <c r="A110" s="49" t="s">
        <v>66</v>
      </c>
      <c r="B110" s="35">
        <v>0.111157407407407</v>
      </c>
    </row>
    <row r="111" spans="1:2" ht="18">
      <c r="A111" s="49" t="s">
        <v>67</v>
      </c>
      <c r="B111" s="35">
        <v>0.00399305555555556</v>
      </c>
    </row>
    <row r="112" spans="1:2" ht="18">
      <c r="A112" s="49" t="s">
        <v>68</v>
      </c>
      <c r="B112" s="35">
        <v>0.0231481481481482</v>
      </c>
    </row>
    <row r="114" spans="1:2" ht="18">
      <c r="A114" s="56" t="s">
        <v>87</v>
      </c>
      <c r="B114" s="50">
        <f>GEOMEAN(1/B108,1/B109,1/B110,1/B111,1/B112)*0.929</f>
        <v>59</v>
      </c>
    </row>
    <row r="116" ht="18">
      <c r="A116" s="37" t="s">
        <v>69</v>
      </c>
    </row>
    <row r="117" spans="1:2" ht="12.75">
      <c r="A117" s="47" t="s">
        <v>73</v>
      </c>
      <c r="B117" s="46">
        <v>101</v>
      </c>
    </row>
    <row r="118" spans="1:2" ht="12.75">
      <c r="A118" s="47" t="s">
        <v>74</v>
      </c>
      <c r="B118" s="46">
        <v>84</v>
      </c>
    </row>
    <row r="119" spans="1:2" ht="12.75">
      <c r="A119" s="47" t="s">
        <v>75</v>
      </c>
      <c r="B119" s="46">
        <v>75</v>
      </c>
    </row>
    <row r="120" spans="1:2" ht="15.75">
      <c r="A120" s="48" t="s">
        <v>16</v>
      </c>
      <c r="B120" s="45">
        <f>(B117*0.2)+(B118*0.6)+(B119*0.2)</f>
        <v>86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77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56</v>
      </c>
    </row>
    <row r="130" spans="1:2" ht="12.75">
      <c r="A130" s="47" t="s">
        <v>74</v>
      </c>
      <c r="B130" s="46">
        <v>49</v>
      </c>
    </row>
    <row r="131" spans="1:2" ht="12.75">
      <c r="A131" s="47" t="s">
        <v>75</v>
      </c>
      <c r="B131" s="46">
        <v>48</v>
      </c>
    </row>
    <row r="132" spans="1:2" ht="15.75">
      <c r="A132" s="48" t="s">
        <v>16</v>
      </c>
      <c r="B132" s="45">
        <f>(B129*0.2)+(B130*0.6)+(B131*0.2)</f>
        <v>50</v>
      </c>
    </row>
    <row r="134" ht="18">
      <c r="A134" s="37" t="s">
        <v>85</v>
      </c>
    </row>
    <row r="135" spans="1:2" ht="12.75">
      <c r="A135" s="47" t="s">
        <v>73</v>
      </c>
      <c r="B135" s="46">
        <v>83</v>
      </c>
    </row>
    <row r="136" spans="1:2" ht="12.75">
      <c r="A136" s="47" t="s">
        <v>74</v>
      </c>
      <c r="B136" s="46">
        <v>75</v>
      </c>
    </row>
    <row r="137" spans="1:2" ht="12.75">
      <c r="A137" s="47" t="s">
        <v>75</v>
      </c>
      <c r="B137" s="46">
        <v>54</v>
      </c>
    </row>
    <row r="138" spans="1:2" ht="15.75">
      <c r="A138" s="48" t="s">
        <v>16</v>
      </c>
      <c r="B138" s="45">
        <f>(B135*0.2)+(B136*0.6)+(B137*0.2)</f>
        <v>72</v>
      </c>
    </row>
    <row r="140" ht="18">
      <c r="A140" s="37" t="s">
        <v>84</v>
      </c>
    </row>
    <row r="141" spans="1:2" ht="12.75">
      <c r="A141" s="47" t="s">
        <v>73</v>
      </c>
      <c r="B141" s="46">
        <v>76</v>
      </c>
    </row>
    <row r="142" spans="1:2" ht="12.75">
      <c r="A142" s="47" t="s">
        <v>74</v>
      </c>
      <c r="B142" s="46">
        <v>52</v>
      </c>
    </row>
    <row r="143" spans="1:2" ht="12.75">
      <c r="A143" s="47" t="s">
        <v>75</v>
      </c>
      <c r="B143" s="46">
        <v>52</v>
      </c>
    </row>
    <row r="144" spans="1:2" ht="15.75">
      <c r="A144" s="48" t="s">
        <v>16</v>
      </c>
      <c r="B144" s="45">
        <f>(B141*0.2)+(B142*0.6)+(B143*0.2)</f>
        <v>57</v>
      </c>
    </row>
    <row r="146" ht="18">
      <c r="A146" s="37" t="s">
        <v>72</v>
      </c>
    </row>
    <row r="147" spans="1:2" ht="12.75">
      <c r="A147" s="47" t="s">
        <v>73</v>
      </c>
      <c r="B147" s="46">
        <v>13466</v>
      </c>
    </row>
    <row r="148" spans="1:2" ht="12.75">
      <c r="A148" s="47" t="s">
        <v>74</v>
      </c>
      <c r="B148" s="46">
        <v>10823</v>
      </c>
    </row>
    <row r="149" spans="1:2" ht="12.75">
      <c r="A149" s="47" t="s">
        <v>75</v>
      </c>
      <c r="B149" s="46">
        <v>8905</v>
      </c>
    </row>
    <row r="150" spans="1:2" ht="15.75">
      <c r="A150" s="48" t="s">
        <v>16</v>
      </c>
      <c r="B150" s="45">
        <f>(B147*0.2)+(B148*0.6)+(B149*0.2)</f>
        <v>10968</v>
      </c>
    </row>
    <row r="152" spans="1:2" ht="18">
      <c r="A152" s="42" t="s">
        <v>76</v>
      </c>
      <c r="B152" s="50">
        <f>GEOMEAN(B120,B126,B132,B138,B144,B150)*0.4067</f>
        <v>64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61</v>
      </c>
    </row>
    <row r="155" spans="1:2" ht="20.25">
      <c r="A155" s="43" t="s">
        <v>78</v>
      </c>
      <c r="B155" s="58">
        <f>AVERAGE(B94,B98,B106,B114,B152)</f>
        <v>72</v>
      </c>
    </row>
    <row r="156" spans="1:2" ht="20.25">
      <c r="A156" s="43" t="s">
        <v>79</v>
      </c>
      <c r="B156" s="58">
        <f>AVERAGE(B154,B155)</f>
        <v>67</v>
      </c>
    </row>
    <row r="158" ht="18">
      <c r="A158" s="37" t="s">
        <v>94</v>
      </c>
    </row>
    <row r="159" spans="1:2" ht="12.75">
      <c r="A159" s="47" t="s">
        <v>93</v>
      </c>
      <c r="B159" s="33">
        <v>21.2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0.85</v>
      </c>
    </row>
    <row r="162" spans="1:2" ht="15.75">
      <c r="A162" s="48" t="s">
        <v>16</v>
      </c>
      <c r="B162" s="45">
        <f>B160*B161</f>
        <v>10</v>
      </c>
    </row>
    <row r="164" ht="18">
      <c r="A164" s="37" t="s">
        <v>95</v>
      </c>
    </row>
    <row r="165" spans="1:2" ht="12.75">
      <c r="A165" s="47" t="s">
        <v>93</v>
      </c>
      <c r="B165" s="33">
        <v>45.3</v>
      </c>
    </row>
    <row r="166" spans="1:2" ht="12.75">
      <c r="A166" s="47" t="s">
        <v>91</v>
      </c>
      <c r="B166" s="33">
        <v>12.26</v>
      </c>
    </row>
    <row r="167" spans="1:2" ht="12.75">
      <c r="A167" s="47" t="s">
        <v>92</v>
      </c>
      <c r="B167" s="33">
        <f>B165*0.001/0.025</f>
        <v>1.81</v>
      </c>
    </row>
    <row r="168" spans="1:2" ht="15.75">
      <c r="A168" s="48" t="s">
        <v>16</v>
      </c>
      <c r="B168" s="45">
        <f>B166*B167</f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1.16</v>
      </c>
    </row>
    <row r="3" spans="1:2" ht="12.75">
      <c r="A3" s="47" t="s">
        <v>2</v>
      </c>
      <c r="B3" s="33">
        <v>2.54</v>
      </c>
    </row>
    <row r="4" spans="1:2" ht="12.75">
      <c r="A4" s="47" t="s">
        <v>3</v>
      </c>
      <c r="B4" s="33">
        <v>2.35</v>
      </c>
    </row>
    <row r="5" spans="1:2" ht="12.75">
      <c r="A5" s="47" t="s">
        <v>4</v>
      </c>
      <c r="B5" s="33">
        <v>1.27</v>
      </c>
    </row>
    <row r="6" spans="1:2" ht="12.75">
      <c r="A6" s="47" t="s">
        <v>5</v>
      </c>
      <c r="B6" s="33">
        <v>2.01</v>
      </c>
    </row>
    <row r="7" spans="1:2" ht="12.75">
      <c r="A7" s="47" t="s">
        <v>6</v>
      </c>
      <c r="B7" s="33">
        <v>1.65</v>
      </c>
    </row>
    <row r="8" spans="1:2" ht="12.75">
      <c r="A8" s="47" t="s">
        <v>7</v>
      </c>
      <c r="B8" s="33">
        <v>1.75</v>
      </c>
    </row>
    <row r="9" spans="1:2" ht="12.75">
      <c r="A9" s="47" t="s">
        <v>8</v>
      </c>
      <c r="B9" s="33">
        <v>1.71</v>
      </c>
    </row>
    <row r="10" spans="1:2" ht="12.75">
      <c r="A10" s="47" t="s">
        <v>9</v>
      </c>
      <c r="B10" s="33">
        <v>3.48</v>
      </c>
    </row>
    <row r="11" spans="1:2" ht="15.75">
      <c r="A11" s="54" t="s">
        <v>10</v>
      </c>
      <c r="B11" s="34">
        <v>3.48</v>
      </c>
    </row>
    <row r="12" spans="1:2" ht="15.75">
      <c r="A12" s="54" t="s">
        <v>11</v>
      </c>
      <c r="B12" s="34">
        <v>2.01</v>
      </c>
    </row>
    <row r="13" spans="1:2" ht="15.75">
      <c r="A13" s="54" t="s">
        <v>4</v>
      </c>
      <c r="B13" s="34">
        <v>1.27</v>
      </c>
    </row>
    <row r="15" ht="18">
      <c r="A15" s="37" t="s">
        <v>12</v>
      </c>
    </row>
    <row r="16" spans="1:2" ht="12.75">
      <c r="A16" s="47" t="s">
        <v>13</v>
      </c>
      <c r="B16" s="33">
        <v>2.13</v>
      </c>
    </row>
    <row r="17" spans="1:2" ht="12.75">
      <c r="A17" s="47" t="s">
        <v>14</v>
      </c>
      <c r="B17" s="33">
        <v>2</v>
      </c>
    </row>
    <row r="18" spans="1:2" ht="12.75">
      <c r="A18" s="47" t="s">
        <v>15</v>
      </c>
      <c r="B18" s="33">
        <v>3.91</v>
      </c>
    </row>
    <row r="19" spans="1:2" ht="15.75">
      <c r="A19" s="54" t="s">
        <v>16</v>
      </c>
      <c r="B19" s="34">
        <v>2.39</v>
      </c>
    </row>
    <row r="20" spans="1:2" ht="15.75">
      <c r="A20" s="54" t="s">
        <v>9</v>
      </c>
      <c r="B20" s="35">
        <v>0.00266203703703704</v>
      </c>
    </row>
    <row r="22" spans="1:2" ht="18">
      <c r="A22" s="49" t="s">
        <v>17</v>
      </c>
      <c r="B22" s="35">
        <v>0.0180787037037037</v>
      </c>
    </row>
    <row r="24" spans="1:2" ht="18">
      <c r="A24" s="40" t="s">
        <v>18</v>
      </c>
      <c r="B24" s="50">
        <f>GEOMEAN(B11,B12,B13,B16,B18,(1/B20),(1/B22))*11.8</f>
        <v>90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0.1181</v>
      </c>
      <c r="C28" s="51">
        <v>0.3202</v>
      </c>
      <c r="D28" s="51">
        <v>0.6787</v>
      </c>
      <c r="E28" s="51">
        <v>0.6274</v>
      </c>
      <c r="F28" s="51">
        <v>0.776</v>
      </c>
      <c r="G28" s="51">
        <v>0.3292</v>
      </c>
    </row>
    <row r="29" spans="1:7" ht="12.75">
      <c r="A29" s="47"/>
      <c r="B29" s="51">
        <v>0.118</v>
      </c>
      <c r="C29" s="51">
        <v>0.3167</v>
      </c>
      <c r="D29" s="51">
        <v>0.6545</v>
      </c>
      <c r="E29" s="51">
        <v>0.6352</v>
      </c>
      <c r="F29" s="51">
        <v>0.7796</v>
      </c>
      <c r="G29" s="51">
        <v>0.3151</v>
      </c>
    </row>
    <row r="30" spans="1:7" ht="12.75">
      <c r="A30" s="47"/>
      <c r="B30" s="51">
        <v>0.1178</v>
      </c>
      <c r="C30" s="51">
        <v>0.3166</v>
      </c>
      <c r="D30" s="51">
        <v>0.6549</v>
      </c>
      <c r="E30" s="51">
        <v>0.629</v>
      </c>
      <c r="F30" s="51">
        <v>0.779</v>
      </c>
      <c r="G30" s="51">
        <v>0.307</v>
      </c>
    </row>
    <row r="31" spans="1:7" ht="12.75">
      <c r="A31" s="47"/>
      <c r="B31" s="51">
        <v>0.1181</v>
      </c>
      <c r="C31" s="51">
        <v>0.3169</v>
      </c>
      <c r="D31" s="51">
        <v>0.6545</v>
      </c>
      <c r="E31" s="51">
        <v>0.6362</v>
      </c>
      <c r="F31" s="51">
        <v>0.7796</v>
      </c>
      <c r="G31" s="51">
        <v>0.3008</v>
      </c>
    </row>
    <row r="32" spans="1:7" ht="12.75">
      <c r="A32" s="47"/>
      <c r="B32" s="51">
        <v>0.1176</v>
      </c>
      <c r="C32" s="51">
        <v>0.3207</v>
      </c>
      <c r="D32" s="51">
        <v>0.6514</v>
      </c>
      <c r="E32" s="51">
        <v>0.6321</v>
      </c>
      <c r="F32" s="51">
        <v>0.7756</v>
      </c>
      <c r="G32" s="51">
        <v>0.3049</v>
      </c>
    </row>
    <row r="33" spans="1:7" ht="12.75">
      <c r="A33" s="47"/>
      <c r="B33" s="51">
        <v>0.1175</v>
      </c>
      <c r="C33" s="51">
        <v>0.3175</v>
      </c>
      <c r="D33" s="51">
        <v>0.6551</v>
      </c>
      <c r="E33" s="51">
        <v>0.6312</v>
      </c>
      <c r="F33" s="51">
        <v>0.7822</v>
      </c>
      <c r="G33" s="51">
        <v>0.3081</v>
      </c>
    </row>
    <row r="34" spans="1:7" ht="12.75">
      <c r="A34" s="47"/>
      <c r="B34" s="51">
        <v>0.1186</v>
      </c>
      <c r="C34" s="51">
        <v>0.3184</v>
      </c>
      <c r="D34" s="51">
        <v>0.6524</v>
      </c>
      <c r="E34" s="51">
        <v>0.6311</v>
      </c>
      <c r="F34" s="51">
        <v>0.7741</v>
      </c>
      <c r="G34" s="51">
        <v>0.3271</v>
      </c>
    </row>
    <row r="35" spans="1:7" ht="12.75">
      <c r="A35" s="47"/>
      <c r="B35" s="51">
        <v>0.1178</v>
      </c>
      <c r="C35" s="51">
        <v>0.3178</v>
      </c>
      <c r="D35" s="51">
        <v>0.652</v>
      </c>
      <c r="E35" s="51">
        <v>0.6327</v>
      </c>
      <c r="F35" s="51">
        <v>0.7738</v>
      </c>
      <c r="G35" s="51">
        <v>0.3058</v>
      </c>
    </row>
    <row r="36" spans="1:7" ht="12.75">
      <c r="A36" s="47"/>
      <c r="B36" s="51">
        <v>0.1181</v>
      </c>
      <c r="C36" s="51">
        <v>0.317</v>
      </c>
      <c r="D36" s="51">
        <v>0.6517</v>
      </c>
      <c r="E36" s="51">
        <v>0.6345</v>
      </c>
      <c r="F36" s="51">
        <v>0.779</v>
      </c>
      <c r="G36" s="51">
        <v>0.299</v>
      </c>
    </row>
    <row r="37" spans="1:7" ht="12.75">
      <c r="A37" s="47"/>
      <c r="B37" s="51">
        <v>0.1199</v>
      </c>
      <c r="C37" s="51">
        <v>0.3171</v>
      </c>
      <c r="D37" s="51">
        <v>0.6534</v>
      </c>
      <c r="E37" s="51">
        <v>0.6313</v>
      </c>
      <c r="F37" s="51">
        <v>0.7752</v>
      </c>
      <c r="G37" s="51">
        <v>0.3031</v>
      </c>
    </row>
    <row r="38" spans="1:2" ht="15.75">
      <c r="A38" s="54" t="s">
        <v>16</v>
      </c>
      <c r="B38" s="36">
        <f>GEOMEAN(B28:G37)</f>
        <v>0.3942</v>
      </c>
    </row>
    <row r="40" ht="18">
      <c r="A40" s="37" t="s">
        <v>27</v>
      </c>
    </row>
    <row r="41" spans="1:2" ht="12.75">
      <c r="A41" s="47" t="s">
        <v>15</v>
      </c>
      <c r="B41" s="33">
        <v>1.65</v>
      </c>
    </row>
    <row r="42" spans="1:2" ht="12.75">
      <c r="A42" s="47" t="s">
        <v>14</v>
      </c>
      <c r="B42" s="33">
        <v>1.45</v>
      </c>
    </row>
    <row r="43" spans="1:2" ht="12.75">
      <c r="A43" s="47" t="s">
        <v>28</v>
      </c>
      <c r="B43" s="33">
        <v>1.53</v>
      </c>
    </row>
    <row r="44" spans="1:2" ht="12.75">
      <c r="A44" s="47" t="s">
        <v>29</v>
      </c>
      <c r="B44" s="33">
        <v>2.58</v>
      </c>
    </row>
    <row r="45" spans="1:2" ht="12.75">
      <c r="A45" s="47" t="s">
        <v>30</v>
      </c>
      <c r="B45" s="33">
        <v>1.53</v>
      </c>
    </row>
    <row r="46" spans="1:2" ht="12.75">
      <c r="A46" s="47" t="s">
        <v>31</v>
      </c>
      <c r="B46" s="33">
        <v>1.72</v>
      </c>
    </row>
    <row r="47" spans="1:2" ht="15.75">
      <c r="A47" s="54" t="s">
        <v>16</v>
      </c>
      <c r="B47" s="34">
        <f>GEOMEAN(B41,B43,B44)</f>
        <v>1.87</v>
      </c>
    </row>
    <row r="49" ht="18">
      <c r="A49" s="37" t="s">
        <v>32</v>
      </c>
    </row>
    <row r="50" spans="1:2" ht="12.75">
      <c r="A50" s="47" t="s">
        <v>11</v>
      </c>
      <c r="B50" s="33">
        <v>105.39</v>
      </c>
    </row>
    <row r="51" spans="1:2" ht="12.75">
      <c r="A51" s="47" t="s">
        <v>15</v>
      </c>
      <c r="B51" s="33">
        <v>221.2</v>
      </c>
    </row>
    <row r="52" spans="1:2" ht="12.75">
      <c r="A52" s="47" t="s">
        <v>14</v>
      </c>
      <c r="B52" s="33">
        <v>244.72</v>
      </c>
    </row>
    <row r="53" spans="1:2" ht="12.75">
      <c r="A53" s="47" t="s">
        <v>33</v>
      </c>
      <c r="B53" s="33">
        <v>571.31</v>
      </c>
    </row>
    <row r="54" spans="1:2" ht="15.75">
      <c r="A54" s="54" t="s">
        <v>16</v>
      </c>
      <c r="B54" s="34">
        <f>B50+B51</f>
        <v>326.59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0.673055555555556</v>
      </c>
      <c r="C60" s="53">
        <v>0.68349537037037</v>
      </c>
      <c r="D60" s="53">
        <f aca="true" t="shared" si="0" ref="D60:D67">C60-B60</f>
        <v>0.010439814814814</v>
      </c>
    </row>
    <row r="61" spans="1:4" ht="12.75">
      <c r="A61" s="47" t="s">
        <v>36</v>
      </c>
      <c r="B61" s="53">
        <v>0.695046296296296</v>
      </c>
      <c r="C61" s="53">
        <v>0.69787037037037</v>
      </c>
      <c r="D61" s="53">
        <f t="shared" si="0"/>
        <v>0.00282407407407403</v>
      </c>
    </row>
    <row r="62" spans="1:4" ht="12.75">
      <c r="A62" s="47" t="s">
        <v>37</v>
      </c>
      <c r="B62" s="53">
        <v>0.700694444444444</v>
      </c>
      <c r="C62" s="53">
        <v>0.706296296296296</v>
      </c>
      <c r="D62" s="53">
        <f t="shared" si="0"/>
        <v>0.00560185185185202</v>
      </c>
    </row>
    <row r="63" spans="1:4" ht="12.75">
      <c r="A63" s="47" t="s">
        <v>38</v>
      </c>
      <c r="B63" s="53">
        <v>0.687013888888889</v>
      </c>
      <c r="C63" s="53">
        <v>0.689652777777778</v>
      </c>
      <c r="D63" s="53">
        <f t="shared" si="0"/>
        <v>0.00263888888888897</v>
      </c>
    </row>
    <row r="64" spans="1:4" ht="12.75">
      <c r="A64" s="47" t="s">
        <v>39</v>
      </c>
      <c r="B64" s="53">
        <v>0.690416666666667</v>
      </c>
      <c r="C64" s="53">
        <v>0.695046296296296</v>
      </c>
      <c r="D64" s="53">
        <f t="shared" si="0"/>
        <v>0.00462962962962898</v>
      </c>
    </row>
    <row r="65" spans="1:4" ht="12.75">
      <c r="A65" s="47" t="s">
        <v>40</v>
      </c>
      <c r="B65" s="53">
        <v>0.68349537037037</v>
      </c>
      <c r="C65" s="53">
        <v>0.687013888888889</v>
      </c>
      <c r="D65" s="53">
        <f t="shared" si="0"/>
        <v>0.00351851851851903</v>
      </c>
    </row>
    <row r="66" spans="1:4" ht="12.75">
      <c r="A66" s="47" t="s">
        <v>41</v>
      </c>
      <c r="B66" s="53">
        <v>0.689652777777778</v>
      </c>
      <c r="C66" s="53">
        <v>0.690393518518518</v>
      </c>
      <c r="D66" s="53">
        <f t="shared" si="0"/>
        <v>0.000740740740740042</v>
      </c>
    </row>
    <row r="67" spans="1:4" ht="12.75">
      <c r="A67" s="47" t="s">
        <v>42</v>
      </c>
      <c r="B67" s="53">
        <v>0.69787037037037</v>
      </c>
      <c r="C67" s="53">
        <v>0.700694444444444</v>
      </c>
      <c r="D67" s="53">
        <f t="shared" si="0"/>
        <v>0.00282407407407392</v>
      </c>
    </row>
    <row r="68" spans="1:2" ht="15.75">
      <c r="A68" s="54" t="s">
        <v>16</v>
      </c>
      <c r="B68" s="35">
        <f>GEOMEAN(D60:D67)</f>
        <v>0.00332254790202007</v>
      </c>
    </row>
    <row r="70" spans="1:2" ht="18">
      <c r="A70" s="40" t="s">
        <v>43</v>
      </c>
      <c r="B70" s="50">
        <f>1/B68*0.34245</f>
        <v>103</v>
      </c>
    </row>
    <row r="72" spans="1:2" ht="18">
      <c r="A72" s="49" t="s">
        <v>83</v>
      </c>
      <c r="B72" s="35">
        <v>0.00181712962962963</v>
      </c>
    </row>
    <row r="74" spans="1:2" ht="18">
      <c r="A74" s="40" t="s">
        <v>44</v>
      </c>
      <c r="B74" s="50">
        <f>1/B72*0.1447</f>
        <v>80</v>
      </c>
    </row>
    <row r="76" ht="18">
      <c r="A76" s="37" t="s">
        <v>56</v>
      </c>
    </row>
    <row r="77" spans="1:2" ht="12.75">
      <c r="A77" s="47" t="s">
        <v>45</v>
      </c>
      <c r="B77" s="44">
        <v>1928</v>
      </c>
    </row>
    <row r="78" spans="1:2" ht="12.75">
      <c r="A78" s="47" t="s">
        <v>46</v>
      </c>
      <c r="B78" s="44">
        <v>607</v>
      </c>
    </row>
    <row r="79" spans="1:2" ht="12.75">
      <c r="A79" s="47" t="s">
        <v>47</v>
      </c>
      <c r="B79" s="44">
        <v>47</v>
      </c>
    </row>
    <row r="80" spans="1:2" ht="15.75">
      <c r="A80" s="48" t="s">
        <v>16</v>
      </c>
      <c r="B80" s="45">
        <f>GEOMEAN((B77*0.6),(B78*0.3),(B79*0.1))</f>
        <v>100</v>
      </c>
    </row>
    <row r="82" spans="1:2" ht="18">
      <c r="A82" s="56" t="s">
        <v>48</v>
      </c>
      <c r="B82" s="50">
        <f>B80*0.68</f>
        <v>68</v>
      </c>
    </row>
    <row r="84" ht="18">
      <c r="A84" s="37" t="s">
        <v>49</v>
      </c>
    </row>
    <row r="85" spans="1:2" ht="12.75">
      <c r="A85" s="47" t="s">
        <v>50</v>
      </c>
      <c r="B85" s="33">
        <v>38.8</v>
      </c>
    </row>
    <row r="86" spans="1:2" ht="12.75">
      <c r="A86" s="47" t="s">
        <v>51</v>
      </c>
      <c r="B86" s="33">
        <v>16.11</v>
      </c>
    </row>
    <row r="87" spans="1:2" ht="15.75">
      <c r="A87" s="48" t="s">
        <v>16</v>
      </c>
      <c r="B87" s="34">
        <v>10.74</v>
      </c>
    </row>
    <row r="89" spans="1:2" ht="18">
      <c r="A89" s="56" t="s">
        <v>52</v>
      </c>
      <c r="B89" s="50">
        <f>B87*9.38</f>
        <v>101</v>
      </c>
    </row>
    <row r="91" spans="1:2" ht="18">
      <c r="A91" s="49" t="s">
        <v>53</v>
      </c>
      <c r="B91" s="35">
        <v>0.00140046296296296</v>
      </c>
    </row>
    <row r="92" spans="1:2" ht="18">
      <c r="A92" s="49" t="s">
        <v>55</v>
      </c>
      <c r="B92" s="35">
        <v>0.00239583333333333</v>
      </c>
    </row>
    <row r="94" spans="1:2" ht="18">
      <c r="A94" s="56" t="s">
        <v>54</v>
      </c>
      <c r="B94" s="50">
        <f>GEOMEAN(1/B91,1/B92)*0.1862</f>
        <v>102</v>
      </c>
    </row>
    <row r="96" spans="1:2" ht="18">
      <c r="A96" s="49" t="s">
        <v>57</v>
      </c>
      <c r="B96" s="35">
        <v>0.00761574074074074</v>
      </c>
    </row>
    <row r="98" spans="1:2" ht="18">
      <c r="A98" s="56" t="s">
        <v>58</v>
      </c>
      <c r="B98" s="50">
        <f>1/B96*0.7465</f>
        <v>98</v>
      </c>
    </row>
    <row r="100" spans="1:2" ht="18">
      <c r="A100" s="49" t="s">
        <v>60</v>
      </c>
      <c r="B100" s="35">
        <v>0.00394675925925926</v>
      </c>
    </row>
    <row r="101" spans="1:2" ht="18">
      <c r="A101" s="49" t="s">
        <v>61</v>
      </c>
      <c r="B101" s="35">
        <v>0.00715277777777778</v>
      </c>
    </row>
    <row r="102" spans="1:2" ht="18">
      <c r="A102" s="49" t="s">
        <v>62</v>
      </c>
      <c r="B102" s="35">
        <v>0.00158564814814815</v>
      </c>
    </row>
    <row r="103" spans="1:2" ht="18">
      <c r="A103" s="49" t="s">
        <v>63</v>
      </c>
      <c r="B103" s="35">
        <v>0.00226851851851852</v>
      </c>
    </row>
    <row r="104" spans="1:2" ht="18">
      <c r="A104" s="49" t="s">
        <v>64</v>
      </c>
      <c r="B104" s="35">
        <v>0.00159722222222222</v>
      </c>
    </row>
    <row r="106" spans="1:2" ht="18">
      <c r="A106" s="56" t="s">
        <v>86</v>
      </c>
      <c r="B106" s="50">
        <f>GEOMEAN(1/B100,1/B101,1/B102,1/B103,1/B104)*0.2501</f>
        <v>90</v>
      </c>
    </row>
    <row r="108" spans="1:2" ht="18">
      <c r="A108" s="49" t="s">
        <v>59</v>
      </c>
      <c r="B108" s="35">
        <v>0.0135416666666667</v>
      </c>
    </row>
    <row r="109" spans="1:2" ht="18">
      <c r="A109" s="49" t="s">
        <v>65</v>
      </c>
      <c r="B109" s="35">
        <v>0.00368055555555556</v>
      </c>
    </row>
    <row r="110" spans="1:2" ht="18">
      <c r="A110" s="49" t="s">
        <v>66</v>
      </c>
      <c r="B110" s="35">
        <v>0.0678125</v>
      </c>
    </row>
    <row r="111" spans="1:2" ht="18">
      <c r="A111" s="49" t="s">
        <v>67</v>
      </c>
      <c r="B111" s="35">
        <v>0.00173611111111111</v>
      </c>
    </row>
    <row r="112" spans="1:2" ht="18">
      <c r="A112" s="49" t="s">
        <v>68</v>
      </c>
      <c r="B112" s="35">
        <v>0.0197916666666667</v>
      </c>
    </row>
    <row r="114" spans="1:2" ht="18">
      <c r="A114" s="56" t="s">
        <v>87</v>
      </c>
      <c r="B114" s="50">
        <f>GEOMEAN(1/B108,1/B109,1/B110,1/B111,1/B112)*0.929</f>
        <v>90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99</v>
      </c>
    </row>
    <row r="124" spans="1:2" ht="12.75">
      <c r="A124" s="47" t="s">
        <v>74</v>
      </c>
      <c r="B124" s="46">
        <v>98</v>
      </c>
    </row>
    <row r="125" spans="1:2" ht="12.75">
      <c r="A125" s="47" t="s">
        <v>75</v>
      </c>
      <c r="B125" s="46">
        <v>98</v>
      </c>
    </row>
    <row r="126" spans="1:2" ht="15.75">
      <c r="A126" s="48" t="s">
        <v>16</v>
      </c>
      <c r="B126" s="45">
        <f>(B123*0.2)+(B124*0.6)+(B125*0.2)</f>
        <v>98</v>
      </c>
    </row>
    <row r="128" ht="18">
      <c r="A128" s="37" t="s">
        <v>71</v>
      </c>
    </row>
    <row r="129" spans="1:2" ht="12.75">
      <c r="A129" s="47" t="s">
        <v>73</v>
      </c>
      <c r="B129" s="46">
        <v>84</v>
      </c>
    </row>
    <row r="130" spans="1:2" ht="12.75">
      <c r="A130" s="47" t="s">
        <v>74</v>
      </c>
      <c r="B130" s="46">
        <v>73</v>
      </c>
    </row>
    <row r="131" spans="1:2" ht="12.75">
      <c r="A131" s="47" t="s">
        <v>75</v>
      </c>
      <c r="B131" s="46">
        <v>73</v>
      </c>
    </row>
    <row r="132" spans="1:2" ht="15.75">
      <c r="A132" s="48" t="s">
        <v>16</v>
      </c>
      <c r="B132" s="45">
        <f>(B129*0.2)+(B130*0.6)+(B131*0.2)</f>
        <v>75</v>
      </c>
    </row>
    <row r="134" ht="18">
      <c r="A134" s="37" t="s">
        <v>85</v>
      </c>
    </row>
    <row r="135" spans="1:2" ht="12.75">
      <c r="A135" s="47" t="s">
        <v>73</v>
      </c>
      <c r="B135" s="46">
        <v>140</v>
      </c>
    </row>
    <row r="136" spans="1:2" ht="12.75">
      <c r="A136" s="47" t="s">
        <v>74</v>
      </c>
      <c r="B136" s="46">
        <v>122</v>
      </c>
    </row>
    <row r="137" spans="1:2" ht="12.75">
      <c r="A137" s="47" t="s">
        <v>75</v>
      </c>
      <c r="B137" s="46">
        <v>88</v>
      </c>
    </row>
    <row r="138" spans="1:2" ht="15.75">
      <c r="A138" s="48" t="s">
        <v>16</v>
      </c>
      <c r="B138" s="45">
        <f>(B135*0.2)+(B136*0.6)+(B137*0.2)</f>
        <v>119</v>
      </c>
    </row>
    <row r="140" ht="18">
      <c r="A140" s="37" t="s">
        <v>84</v>
      </c>
    </row>
    <row r="141" spans="1:2" ht="12.75">
      <c r="A141" s="47" t="s">
        <v>73</v>
      </c>
      <c r="B141" s="46">
        <v>101</v>
      </c>
    </row>
    <row r="142" spans="1:2" ht="12.75">
      <c r="A142" s="47" t="s">
        <v>74</v>
      </c>
      <c r="B142" s="46">
        <v>73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77</v>
      </c>
    </row>
    <row r="146" ht="18">
      <c r="A146" s="37" t="s">
        <v>72</v>
      </c>
    </row>
    <row r="147" spans="1:2" ht="12.75">
      <c r="A147" s="47" t="s">
        <v>73</v>
      </c>
      <c r="B147" s="46">
        <v>15995</v>
      </c>
    </row>
    <row r="148" spans="1:2" ht="12.75">
      <c r="A148" s="47" t="s">
        <v>74</v>
      </c>
      <c r="B148" s="46">
        <v>15017</v>
      </c>
    </row>
    <row r="149" spans="1:2" ht="12.75">
      <c r="A149" s="47" t="s">
        <v>75</v>
      </c>
      <c r="B149" s="46">
        <v>15043</v>
      </c>
    </row>
    <row r="150" spans="1:2" ht="15.75">
      <c r="A150" s="48" t="s">
        <v>16</v>
      </c>
      <c r="B150" s="45">
        <f>(B147*0.2)+(B148*0.6)+(B149*0.2)</f>
        <v>15218</v>
      </c>
    </row>
    <row r="152" spans="1:2" ht="18">
      <c r="A152" s="42" t="s">
        <v>76</v>
      </c>
      <c r="B152" s="50">
        <f>GEOMEAN(B120,B126,B132,B138,B144,B150)*0.4067</f>
        <v>89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91</v>
      </c>
    </row>
    <row r="155" spans="1:2" ht="20.25">
      <c r="A155" s="43" t="s">
        <v>78</v>
      </c>
      <c r="B155" s="58">
        <f>AVERAGE(B94,B98,B106,B114,B152)</f>
        <v>94</v>
      </c>
    </row>
    <row r="156" spans="1:2" ht="20.25">
      <c r="A156" s="43" t="s">
        <v>79</v>
      </c>
      <c r="B156" s="58">
        <f>AVERAGE(B154,B155)</f>
        <v>93</v>
      </c>
    </row>
    <row r="158" ht="18">
      <c r="A158" s="37" t="s">
        <v>94</v>
      </c>
    </row>
    <row r="159" spans="1:2" ht="12.75">
      <c r="A159" s="38" t="s">
        <v>93</v>
      </c>
      <c r="B159" s="33">
        <v>82.5</v>
      </c>
    </row>
    <row r="160" spans="1:2" ht="12.75">
      <c r="A160" s="38" t="s">
        <v>91</v>
      </c>
      <c r="B160" s="33">
        <v>12.26</v>
      </c>
    </row>
    <row r="161" spans="1:2" ht="12.75">
      <c r="A161" s="38" t="s">
        <v>92</v>
      </c>
      <c r="B161" s="33">
        <f>B159*0.001/0.025</f>
        <v>3.3</v>
      </c>
    </row>
    <row r="162" spans="1:2" ht="15.75">
      <c r="A162" s="39" t="s">
        <v>16</v>
      </c>
      <c r="B162" s="45">
        <f>B160*B161</f>
        <v>40</v>
      </c>
    </row>
    <row r="164" ht="18">
      <c r="A164" s="37" t="s">
        <v>95</v>
      </c>
    </row>
    <row r="165" spans="1:2" ht="12.75">
      <c r="A165" s="38" t="s">
        <v>93</v>
      </c>
      <c r="B165" s="33">
        <v>194</v>
      </c>
    </row>
    <row r="166" spans="1:2" ht="12.75">
      <c r="A166" s="38" t="s">
        <v>91</v>
      </c>
      <c r="B166" s="33">
        <v>12.04</v>
      </c>
    </row>
    <row r="167" spans="1:2" ht="12.75">
      <c r="A167" s="38" t="s">
        <v>92</v>
      </c>
      <c r="B167" s="33">
        <f>B165*0.001/0.025</f>
        <v>7.76</v>
      </c>
    </row>
    <row r="168" spans="1:2" ht="15.75">
      <c r="A168" s="39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1.07</v>
      </c>
    </row>
    <row r="3" spans="1:2" ht="12.75">
      <c r="A3" s="47" t="s">
        <v>2</v>
      </c>
      <c r="B3" s="33">
        <v>2.33</v>
      </c>
    </row>
    <row r="4" spans="1:2" ht="12.75">
      <c r="A4" s="47" t="s">
        <v>3</v>
      </c>
      <c r="B4" s="33">
        <v>2.15</v>
      </c>
    </row>
    <row r="5" spans="1:2" ht="12.75">
      <c r="A5" s="47" t="s">
        <v>4</v>
      </c>
      <c r="B5" s="33">
        <v>1.21</v>
      </c>
    </row>
    <row r="6" spans="1:2" ht="12.75">
      <c r="A6" s="47" t="s">
        <v>5</v>
      </c>
      <c r="B6" s="33">
        <v>1.92</v>
      </c>
    </row>
    <row r="7" spans="1:2" ht="12.75">
      <c r="A7" s="47" t="s">
        <v>6</v>
      </c>
      <c r="B7" s="33">
        <v>1.56</v>
      </c>
    </row>
    <row r="8" spans="1:2" ht="12.75">
      <c r="A8" s="47" t="s">
        <v>7</v>
      </c>
      <c r="B8" s="33">
        <v>1.67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3.28</v>
      </c>
    </row>
    <row r="11" spans="1:2" ht="15.75">
      <c r="A11" s="54" t="s">
        <v>10</v>
      </c>
      <c r="B11" s="34">
        <v>3.28</v>
      </c>
    </row>
    <row r="12" spans="1:2" ht="15.75">
      <c r="A12" s="54" t="s">
        <v>11</v>
      </c>
      <c r="B12" s="34">
        <v>1.88</v>
      </c>
    </row>
    <row r="13" spans="1:2" ht="15.75">
      <c r="A13" s="54" t="s">
        <v>4</v>
      </c>
      <c r="B13" s="34">
        <v>1.21</v>
      </c>
    </row>
    <row r="15" ht="18">
      <c r="A15" s="37" t="s">
        <v>12</v>
      </c>
    </row>
    <row r="16" spans="1:2" ht="12.75">
      <c r="A16" s="47" t="s">
        <v>13</v>
      </c>
      <c r="B16" s="33">
        <v>2.04</v>
      </c>
    </row>
    <row r="17" spans="1:2" ht="12.75">
      <c r="A17" s="47" t="s">
        <v>14</v>
      </c>
      <c r="B17" s="33">
        <v>1.95</v>
      </c>
    </row>
    <row r="18" spans="1:2" ht="12.75">
      <c r="A18" s="47" t="s">
        <v>15</v>
      </c>
      <c r="B18" s="33">
        <v>3.7</v>
      </c>
    </row>
    <row r="19" spans="1:2" ht="15.75">
      <c r="A19" s="54" t="s">
        <v>16</v>
      </c>
      <c r="B19" s="34">
        <v>2.29</v>
      </c>
    </row>
    <row r="20" spans="1:2" ht="15.75">
      <c r="A20" s="54" t="s">
        <v>9</v>
      </c>
      <c r="B20" s="35">
        <v>0.0028587962962963</v>
      </c>
    </row>
    <row r="22" spans="1:2" ht="18">
      <c r="A22" s="49" t="s">
        <v>17</v>
      </c>
      <c r="B22" s="35">
        <v>0.0192592592592593</v>
      </c>
    </row>
    <row r="24" spans="1:2" ht="18">
      <c r="A24" s="40" t="s">
        <v>18</v>
      </c>
      <c r="B24" s="50">
        <f>GEOMEAN(B11,B12,B13,B16,B18,(1/B20),(1/B22))*11.8</f>
        <v>85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0.1237</v>
      </c>
      <c r="C28" s="51">
        <v>0.3298</v>
      </c>
      <c r="D28" s="51">
        <v>0.6845</v>
      </c>
      <c r="E28" s="51">
        <v>0.6487</v>
      </c>
      <c r="F28" s="51">
        <v>0.7943</v>
      </c>
      <c r="G28" s="51">
        <v>0.3169</v>
      </c>
    </row>
    <row r="29" spans="1:7" ht="12.75">
      <c r="A29" s="47"/>
      <c r="B29" s="51">
        <v>0.1237</v>
      </c>
      <c r="C29" s="51">
        <v>0.3301</v>
      </c>
      <c r="D29" s="51">
        <v>0.6808</v>
      </c>
      <c r="E29" s="51">
        <v>0.6432</v>
      </c>
      <c r="F29" s="51">
        <v>0.7953</v>
      </c>
      <c r="G29" s="51">
        <v>0.3159</v>
      </c>
    </row>
    <row r="30" spans="1:7" ht="12.75">
      <c r="A30" s="47"/>
      <c r="B30" s="51">
        <v>0.1241</v>
      </c>
      <c r="C30" s="51">
        <v>0.3304</v>
      </c>
      <c r="D30" s="51">
        <v>0.6813</v>
      </c>
      <c r="E30" s="51">
        <v>0.6423</v>
      </c>
      <c r="F30" s="51">
        <v>0.7966</v>
      </c>
      <c r="G30" s="51">
        <v>0.3159</v>
      </c>
    </row>
    <row r="31" spans="1:7" ht="12.75">
      <c r="A31" s="47"/>
      <c r="B31" s="51">
        <v>0.1237</v>
      </c>
      <c r="C31" s="51">
        <v>0.3336</v>
      </c>
      <c r="D31" s="51">
        <v>0.6829</v>
      </c>
      <c r="E31" s="51">
        <v>0.6456</v>
      </c>
      <c r="F31" s="51">
        <v>0.7967</v>
      </c>
      <c r="G31" s="51">
        <v>0.3121</v>
      </c>
    </row>
    <row r="32" spans="1:7" ht="12.75">
      <c r="A32" s="47"/>
      <c r="B32" s="51">
        <v>0.1235</v>
      </c>
      <c r="C32" s="51">
        <v>0.3302</v>
      </c>
      <c r="D32" s="51">
        <v>0.682</v>
      </c>
      <c r="E32" s="51">
        <v>0.6433</v>
      </c>
      <c r="F32" s="51">
        <v>0.792</v>
      </c>
      <c r="G32" s="51">
        <v>0.3013</v>
      </c>
    </row>
    <row r="33" spans="1:7" ht="12.75">
      <c r="A33" s="47"/>
      <c r="B33" s="51">
        <v>0.1251</v>
      </c>
      <c r="C33" s="51">
        <v>0.3297</v>
      </c>
      <c r="D33" s="51">
        <v>0.6853</v>
      </c>
      <c r="E33" s="51">
        <v>0.6394</v>
      </c>
      <c r="F33" s="51">
        <v>0.7952</v>
      </c>
      <c r="G33" s="51">
        <v>0.3209</v>
      </c>
    </row>
    <row r="34" spans="1:7" ht="12.75">
      <c r="A34" s="47"/>
      <c r="B34" s="51">
        <v>0.1242</v>
      </c>
      <c r="C34" s="51">
        <v>0.3294</v>
      </c>
      <c r="D34" s="51">
        <v>0.6847</v>
      </c>
      <c r="E34" s="51">
        <v>0.6426</v>
      </c>
      <c r="F34" s="51">
        <v>0.7899</v>
      </c>
      <c r="G34" s="51">
        <v>0.3072</v>
      </c>
    </row>
    <row r="35" spans="1:7" ht="12.75">
      <c r="A35" s="47"/>
      <c r="B35" s="51">
        <v>0.1272</v>
      </c>
      <c r="C35" s="51">
        <v>0.3296</v>
      </c>
      <c r="D35" s="51">
        <v>0.683</v>
      </c>
      <c r="E35" s="51">
        <v>0.6385</v>
      </c>
      <c r="F35" s="51">
        <v>0.7909</v>
      </c>
      <c r="G35" s="51">
        <v>0.3117</v>
      </c>
    </row>
    <row r="36" spans="1:7" ht="12.75">
      <c r="A36" s="47"/>
      <c r="B36" s="51">
        <v>0.1247</v>
      </c>
      <c r="C36" s="51">
        <v>0.3292</v>
      </c>
      <c r="D36" s="51">
        <v>0.6832</v>
      </c>
      <c r="E36" s="51">
        <v>0.6497</v>
      </c>
      <c r="F36" s="51">
        <v>0.7985</v>
      </c>
      <c r="G36" s="51">
        <v>0.3068</v>
      </c>
    </row>
    <row r="37" spans="1:7" ht="12.75">
      <c r="A37" s="47"/>
      <c r="B37" s="51">
        <v>0.1236</v>
      </c>
      <c r="C37" s="51">
        <v>0.3298</v>
      </c>
      <c r="D37" s="51">
        <v>0.6857</v>
      </c>
      <c r="E37" s="51">
        <v>0.6455</v>
      </c>
      <c r="F37" s="51">
        <v>0.7909</v>
      </c>
      <c r="G37" s="51">
        <v>0.3106</v>
      </c>
    </row>
    <row r="38" spans="1:2" ht="15.75">
      <c r="A38" s="54" t="s">
        <v>16</v>
      </c>
      <c r="B38" s="36">
        <f>GEOMEAN(B28:G37)</f>
        <v>0.4059</v>
      </c>
    </row>
    <row r="40" ht="18">
      <c r="A40" s="37" t="s">
        <v>27</v>
      </c>
    </row>
    <row r="41" spans="1:2" ht="12.75">
      <c r="A41" s="47" t="s">
        <v>15</v>
      </c>
      <c r="B41" s="33">
        <v>1.55</v>
      </c>
    </row>
    <row r="42" spans="1:2" ht="12.75">
      <c r="A42" s="47" t="s">
        <v>14</v>
      </c>
      <c r="B42" s="33">
        <v>1.36</v>
      </c>
    </row>
    <row r="43" spans="1:2" ht="12.75">
      <c r="A43" s="47" t="s">
        <v>28</v>
      </c>
      <c r="B43" s="33">
        <v>1.45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1.47</v>
      </c>
    </row>
    <row r="46" spans="1:2" ht="12.75">
      <c r="A46" s="47" t="s">
        <v>31</v>
      </c>
      <c r="B46" s="33">
        <v>1.63</v>
      </c>
    </row>
    <row r="47" spans="1:2" ht="15.75">
      <c r="A47" s="54" t="s">
        <v>16</v>
      </c>
      <c r="B47" s="34">
        <f>GEOMEAN(B41,B43,B44)</f>
        <v>1.77</v>
      </c>
    </row>
    <row r="49" ht="18">
      <c r="A49" s="37" t="s">
        <v>32</v>
      </c>
    </row>
    <row r="50" spans="1:2" ht="12.75">
      <c r="A50" s="47" t="s">
        <v>11</v>
      </c>
      <c r="B50" s="33">
        <v>110.62</v>
      </c>
    </row>
    <row r="51" spans="1:2" ht="12.75">
      <c r="A51" s="47" t="s">
        <v>15</v>
      </c>
      <c r="B51" s="33">
        <v>236.16</v>
      </c>
    </row>
    <row r="52" spans="1:2" ht="12.75">
      <c r="A52" s="47" t="s">
        <v>14</v>
      </c>
      <c r="B52" s="33">
        <v>260.87</v>
      </c>
    </row>
    <row r="53" spans="1:2" ht="12.75">
      <c r="A53" s="47" t="s">
        <v>33</v>
      </c>
      <c r="B53" s="33">
        <v>607.65</v>
      </c>
    </row>
    <row r="54" spans="1:2" ht="15.75">
      <c r="A54" s="54" t="s">
        <v>16</v>
      </c>
      <c r="B54" s="34">
        <f>B50+B51</f>
        <v>346.78</v>
      </c>
    </row>
    <row r="56" spans="1:2" ht="18">
      <c r="A56" s="40" t="s">
        <v>26</v>
      </c>
      <c r="B56" s="50">
        <f>GEOMEAN(1/B38,B47,1/B54)*423.5</f>
        <v>98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0.72875</v>
      </c>
      <c r="C60" s="53">
        <v>0.739814814814815</v>
      </c>
      <c r="D60" s="53">
        <f aca="true" t="shared" si="0" ref="D60:D67">C60-B60</f>
        <v>0.011064814814815</v>
      </c>
    </row>
    <row r="61" spans="1:4" ht="12.75">
      <c r="A61" s="47" t="s">
        <v>36</v>
      </c>
      <c r="B61" s="53">
        <v>0.751921296296296</v>
      </c>
      <c r="C61" s="53">
        <v>0.754884259259259</v>
      </c>
      <c r="D61" s="53">
        <f t="shared" si="0"/>
        <v>0.00296296296296295</v>
      </c>
    </row>
    <row r="62" spans="1:4" ht="12.75">
      <c r="A62" s="47" t="s">
        <v>37</v>
      </c>
      <c r="B62" s="53">
        <v>0.757847222222222</v>
      </c>
      <c r="C62" s="53">
        <v>0.763796296296296</v>
      </c>
      <c r="D62" s="53">
        <f t="shared" si="0"/>
        <v>0.00594907407407397</v>
      </c>
    </row>
    <row r="63" spans="1:4" ht="12.75">
      <c r="A63" s="47" t="s">
        <v>38</v>
      </c>
      <c r="B63" s="53">
        <v>0.743518518518519</v>
      </c>
      <c r="C63" s="53">
        <v>0.746226851851852</v>
      </c>
      <c r="D63" s="53">
        <f t="shared" si="0"/>
        <v>0.00270833333333298</v>
      </c>
    </row>
    <row r="64" spans="1:4" ht="12.75">
      <c r="A64" s="47" t="s">
        <v>39</v>
      </c>
      <c r="B64" s="53">
        <v>0.747013888888889</v>
      </c>
      <c r="C64" s="53">
        <v>0.751921296296296</v>
      </c>
      <c r="D64" s="53">
        <f t="shared" si="0"/>
        <v>0.00490740740740703</v>
      </c>
    </row>
    <row r="65" spans="1:4" ht="12.75">
      <c r="A65" s="47" t="s">
        <v>40</v>
      </c>
      <c r="B65" s="53">
        <v>0.739814814814815</v>
      </c>
      <c r="C65" s="53">
        <v>0.743518518518519</v>
      </c>
      <c r="D65" s="53">
        <f t="shared" si="0"/>
        <v>0.00370370370370399</v>
      </c>
    </row>
    <row r="66" spans="1:4" ht="12.75">
      <c r="A66" s="47" t="s">
        <v>41</v>
      </c>
      <c r="B66" s="53">
        <v>0.746226851851852</v>
      </c>
      <c r="C66" s="53">
        <v>0.747013888888889</v>
      </c>
      <c r="D66" s="53">
        <f t="shared" si="0"/>
        <v>0.000787037037036975</v>
      </c>
    </row>
    <row r="67" spans="1:4" ht="12.75">
      <c r="A67" s="47" t="s">
        <v>42</v>
      </c>
      <c r="B67" s="53">
        <v>0.754907407407407</v>
      </c>
      <c r="C67" s="53">
        <v>0.757847222222222</v>
      </c>
      <c r="D67" s="53">
        <f t="shared" si="0"/>
        <v>0.00293981481481498</v>
      </c>
    </row>
    <row r="68" spans="1:2" ht="15.75">
      <c r="A68" s="54" t="s">
        <v>16</v>
      </c>
      <c r="B68" s="35">
        <f>GEOMEAN(D60:D67)</f>
        <v>0.00349404239181883</v>
      </c>
    </row>
    <row r="70" spans="1:2" ht="18">
      <c r="A70" s="40" t="s">
        <v>43</v>
      </c>
      <c r="B70" s="50">
        <f>1/B68*0.34245</f>
        <v>98</v>
      </c>
    </row>
    <row r="72" spans="1:2" ht="18">
      <c r="A72" s="49" t="s">
        <v>83</v>
      </c>
      <c r="B72" s="35">
        <v>0.00193287037037037</v>
      </c>
    </row>
    <row r="74" spans="1:2" ht="18">
      <c r="A74" s="40" t="s">
        <v>44</v>
      </c>
      <c r="B74" s="50">
        <f>1/B72*0.1447</f>
        <v>75</v>
      </c>
    </row>
    <row r="76" ht="18">
      <c r="A76" s="37" t="s">
        <v>56</v>
      </c>
    </row>
    <row r="77" spans="1:2" ht="12.75">
      <c r="A77" s="47" t="s">
        <v>45</v>
      </c>
      <c r="B77" s="44">
        <v>1859</v>
      </c>
    </row>
    <row r="78" spans="1:2" ht="12.75">
      <c r="A78" s="47" t="s">
        <v>46</v>
      </c>
      <c r="B78" s="44">
        <v>595</v>
      </c>
    </row>
    <row r="79" spans="1:2" ht="12.75">
      <c r="A79" s="47" t="s">
        <v>47</v>
      </c>
      <c r="B79" s="44">
        <v>45</v>
      </c>
    </row>
    <row r="80" spans="1:2" ht="15.75">
      <c r="A80" s="48" t="s">
        <v>16</v>
      </c>
      <c r="B80" s="45">
        <f>GEOMEAN((B77*0.6),(B78*0.3),(B79*0.1))</f>
        <v>96</v>
      </c>
    </row>
    <row r="82" spans="1:2" ht="18">
      <c r="A82" s="56" t="s">
        <v>48</v>
      </c>
      <c r="B82" s="50">
        <f>B80*0.68</f>
        <v>65</v>
      </c>
    </row>
    <row r="84" ht="18">
      <c r="A84" s="37" t="s">
        <v>49</v>
      </c>
    </row>
    <row r="85" spans="1:2" ht="12.75">
      <c r="A85" s="47" t="s">
        <v>50</v>
      </c>
      <c r="B85" s="33">
        <v>36.4</v>
      </c>
    </row>
    <row r="86" spans="1:2" ht="12.75">
      <c r="A86" s="47" t="s">
        <v>51</v>
      </c>
      <c r="B86" s="33">
        <v>15.09</v>
      </c>
    </row>
    <row r="87" spans="1:2" ht="15.75">
      <c r="A87" s="48" t="s">
        <v>16</v>
      </c>
      <c r="B87" s="34">
        <v>10.07</v>
      </c>
    </row>
    <row r="89" spans="1:2" ht="18">
      <c r="A89" s="56" t="s">
        <v>52</v>
      </c>
      <c r="B89" s="50">
        <f>B87*9.38</f>
        <v>94</v>
      </c>
    </row>
    <row r="91" spans="1:2" ht="18">
      <c r="A91" s="49" t="s">
        <v>53</v>
      </c>
      <c r="B91" s="35">
        <v>0.00146990740740741</v>
      </c>
    </row>
    <row r="92" spans="1:2" ht="18">
      <c r="A92" s="49" t="s">
        <v>55</v>
      </c>
      <c r="B92" s="35">
        <v>0.00247685185185185</v>
      </c>
    </row>
    <row r="94" spans="1:2" ht="18">
      <c r="A94" s="56" t="s">
        <v>54</v>
      </c>
      <c r="B94" s="50">
        <f>GEOMEAN(1/B91,1/B92)*0.1862</f>
        <v>98</v>
      </c>
    </row>
    <row r="96" spans="1:2" ht="18">
      <c r="A96" s="49" t="s">
        <v>57</v>
      </c>
      <c r="B96" s="35">
        <v>0.0080787037037037</v>
      </c>
    </row>
    <row r="98" spans="1:2" ht="18">
      <c r="A98" s="56" t="s">
        <v>58</v>
      </c>
      <c r="B98" s="50">
        <f>1/B96*0.7465</f>
        <v>92</v>
      </c>
    </row>
    <row r="100" spans="1:2" ht="18">
      <c r="A100" s="49" t="s">
        <v>60</v>
      </c>
      <c r="B100" s="35">
        <v>0.00420138888888889</v>
      </c>
    </row>
    <row r="101" spans="1:2" ht="18">
      <c r="A101" s="49" t="s">
        <v>61</v>
      </c>
      <c r="B101" s="35">
        <v>0.00759259259259259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0.00240740740740741</v>
      </c>
    </row>
    <row r="104" spans="1:2" ht="18">
      <c r="A104" s="49" t="s">
        <v>64</v>
      </c>
      <c r="B104" s="35">
        <v>0.00168981481481481</v>
      </c>
    </row>
    <row r="106" spans="1:2" ht="18">
      <c r="A106" s="56" t="s">
        <v>86</v>
      </c>
      <c r="B106" s="50">
        <f>GEOMEAN(1/B100,1/B101,1/B102,1/B103,1/B104)*0.2501</f>
        <v>85</v>
      </c>
    </row>
    <row r="108" spans="1:2" ht="18">
      <c r="A108" s="49" t="s">
        <v>59</v>
      </c>
      <c r="B108" s="35">
        <v>0.0141087962962963</v>
      </c>
    </row>
    <row r="109" spans="1:2" ht="18">
      <c r="A109" s="49" t="s">
        <v>65</v>
      </c>
      <c r="B109" s="35">
        <v>0.00391203703703704</v>
      </c>
    </row>
    <row r="110" spans="1:2" ht="18">
      <c r="A110" s="49" t="s">
        <v>66</v>
      </c>
      <c r="B110" s="35">
        <v>0.0728009259259259</v>
      </c>
    </row>
    <row r="111" spans="1:2" ht="18">
      <c r="A111" s="49" t="s">
        <v>67</v>
      </c>
      <c r="B111" s="35">
        <v>0.00186342592592593</v>
      </c>
    </row>
    <row r="112" spans="1:2" ht="18">
      <c r="A112" s="49" t="s">
        <v>68</v>
      </c>
      <c r="B112" s="35">
        <v>0.0212152777777778</v>
      </c>
    </row>
    <row r="114" spans="1:2" ht="18">
      <c r="A114" s="56" t="s">
        <v>87</v>
      </c>
      <c r="B114" s="50">
        <f>GEOMEAN(1/B108,1/B109,1/B110,1/B111,1/B112)*0.929</f>
        <v>85</v>
      </c>
    </row>
    <row r="116" ht="18">
      <c r="A116" s="37" t="s">
        <v>69</v>
      </c>
    </row>
    <row r="117" spans="1:2" ht="12.75">
      <c r="A117" s="47" t="s">
        <v>73</v>
      </c>
      <c r="B117" s="46">
        <v>119</v>
      </c>
    </row>
    <row r="118" spans="1:2" ht="12.75">
      <c r="A118" s="47" t="s">
        <v>74</v>
      </c>
      <c r="B118" s="46">
        <v>99</v>
      </c>
    </row>
    <row r="119" spans="1:2" ht="12.75">
      <c r="A119" s="47" t="s">
        <v>75</v>
      </c>
      <c r="B119" s="46">
        <v>89</v>
      </c>
    </row>
    <row r="120" spans="1:2" ht="15.75">
      <c r="A120" s="48" t="s">
        <v>16</v>
      </c>
      <c r="B120" s="45">
        <f>(B117*0.2)+(B118*0.6)+(B119*0.2)</f>
        <v>101</v>
      </c>
    </row>
    <row r="122" ht="18">
      <c r="A122" s="37" t="s">
        <v>70</v>
      </c>
    </row>
    <row r="123" spans="1:2" ht="12.75">
      <c r="A123" s="47" t="s">
        <v>73</v>
      </c>
      <c r="B123" s="46">
        <v>95</v>
      </c>
    </row>
    <row r="124" spans="1:2" ht="12.75">
      <c r="A124" s="47" t="s">
        <v>74</v>
      </c>
      <c r="B124" s="46">
        <v>94</v>
      </c>
    </row>
    <row r="125" spans="1:2" ht="12.75">
      <c r="A125" s="47" t="s">
        <v>75</v>
      </c>
      <c r="B125" s="46">
        <v>93</v>
      </c>
    </row>
    <row r="126" spans="1:2" ht="15.75">
      <c r="A126" s="48" t="s">
        <v>16</v>
      </c>
      <c r="B126" s="45">
        <f>(B123*0.2)+(B124*0.6)+(B125*0.2)</f>
        <v>94</v>
      </c>
    </row>
    <row r="128" ht="18">
      <c r="A128" s="37" t="s">
        <v>71</v>
      </c>
    </row>
    <row r="129" spans="1:2" ht="12.75">
      <c r="A129" s="47" t="s">
        <v>73</v>
      </c>
      <c r="B129" s="46">
        <v>79</v>
      </c>
    </row>
    <row r="130" spans="1:2" ht="12.75">
      <c r="A130" s="47" t="s">
        <v>74</v>
      </c>
      <c r="B130" s="46">
        <v>70</v>
      </c>
    </row>
    <row r="131" spans="1:2" ht="12.75">
      <c r="A131" s="47" t="s">
        <v>75</v>
      </c>
      <c r="B131" s="46">
        <v>69</v>
      </c>
    </row>
    <row r="132" spans="1:2" ht="15.75">
      <c r="A132" s="48" t="s">
        <v>16</v>
      </c>
      <c r="B132" s="45">
        <f>(B129*0.2)+(B130*0.6)+(B131*0.2)</f>
        <v>72</v>
      </c>
    </row>
    <row r="134" ht="18">
      <c r="A134" s="37" t="s">
        <v>85</v>
      </c>
    </row>
    <row r="135" spans="1:2" ht="12.75">
      <c r="A135" s="47" t="s">
        <v>73</v>
      </c>
      <c r="B135" s="46">
        <v>132</v>
      </c>
    </row>
    <row r="136" spans="1:2" ht="12.75">
      <c r="A136" s="47" t="s">
        <v>74</v>
      </c>
      <c r="B136" s="46">
        <v>115</v>
      </c>
    </row>
    <row r="137" spans="1:2" ht="12.75">
      <c r="A137" s="47" t="s">
        <v>75</v>
      </c>
      <c r="B137" s="46">
        <v>83</v>
      </c>
    </row>
    <row r="138" spans="1:2" ht="15.75">
      <c r="A138" s="48" t="s">
        <v>16</v>
      </c>
      <c r="B138" s="45">
        <f>(B135*0.2)+(B136*0.6)+(B137*0.2)</f>
        <v>112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72</v>
      </c>
    </row>
    <row r="143" spans="1:2" ht="12.75">
      <c r="A143" s="47" t="s">
        <v>75</v>
      </c>
      <c r="B143" s="46">
        <v>65</v>
      </c>
    </row>
    <row r="144" spans="1:2" ht="15.75">
      <c r="A144" s="48" t="s">
        <v>16</v>
      </c>
      <c r="B144" s="45">
        <f>(B141*0.2)+(B142*0.6)+(B143*0.2)</f>
        <v>75</v>
      </c>
    </row>
    <row r="146" ht="18">
      <c r="A146" s="37" t="s">
        <v>72</v>
      </c>
    </row>
    <row r="147" spans="1:2" ht="12.75">
      <c r="A147" s="47" t="s">
        <v>73</v>
      </c>
      <c r="B147" s="46">
        <v>16231</v>
      </c>
    </row>
    <row r="148" spans="1:2" ht="12.75">
      <c r="A148" s="47" t="s">
        <v>74</v>
      </c>
      <c r="B148" s="46">
        <v>14848</v>
      </c>
    </row>
    <row r="149" spans="1:2" ht="12.75">
      <c r="A149" s="47" t="s">
        <v>75</v>
      </c>
      <c r="B149" s="46">
        <v>13752</v>
      </c>
    </row>
    <row r="150" spans="1:2" ht="15.75">
      <c r="A150" s="48" t="s">
        <v>16</v>
      </c>
      <c r="B150" s="45">
        <f>(B147*0.2)+(B148*0.6)+(B149*0.2)</f>
        <v>14905</v>
      </c>
    </row>
    <row r="152" spans="1:2" ht="18">
      <c r="A152" s="42" t="s">
        <v>76</v>
      </c>
      <c r="B152" s="50">
        <f>GEOMEAN(B120,B126,B132,B138,B144,B150)*0.4067</f>
        <v>85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86</v>
      </c>
    </row>
    <row r="155" spans="1:2" ht="20.25">
      <c r="A155" s="43" t="s">
        <v>78</v>
      </c>
      <c r="B155" s="58">
        <f>AVERAGE(B94,B98,B106,B114,B152)</f>
        <v>89</v>
      </c>
    </row>
    <row r="156" spans="1:2" ht="20.25">
      <c r="A156" s="43" t="s">
        <v>79</v>
      </c>
      <c r="B156" s="58">
        <f>AVERAGE(B154,B155)</f>
        <v>88</v>
      </c>
    </row>
    <row r="158" ht="18">
      <c r="A158" s="37" t="s">
        <v>94</v>
      </c>
    </row>
    <row r="159" spans="1:2" ht="12.75">
      <c r="A159" s="47" t="s">
        <v>93</v>
      </c>
      <c r="B159" s="33">
        <v>78.2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3.13</v>
      </c>
    </row>
    <row r="162" spans="1:2" ht="15.75">
      <c r="A162" s="48" t="s">
        <v>16</v>
      </c>
      <c r="B162" s="45">
        <f>B160*B161</f>
        <v>38</v>
      </c>
    </row>
    <row r="164" ht="18">
      <c r="A164" s="37" t="s">
        <v>95</v>
      </c>
    </row>
    <row r="165" spans="1:2" ht="12.75">
      <c r="A165" s="47" t="s">
        <v>93</v>
      </c>
      <c r="B165" s="33">
        <v>193.8</v>
      </c>
    </row>
    <row r="166" spans="1:2" ht="12.75">
      <c r="A166" s="47" t="s">
        <v>91</v>
      </c>
      <c r="B166" s="33">
        <v>12.04</v>
      </c>
    </row>
    <row r="167" spans="1:2" ht="12.75">
      <c r="A167" s="47" t="s">
        <v>92</v>
      </c>
      <c r="B167" s="33">
        <f>B165*0.001/0.025</f>
        <v>7.75</v>
      </c>
    </row>
    <row r="168" spans="1:2" ht="15.75">
      <c r="A168" s="48" t="s">
        <v>16</v>
      </c>
      <c r="B168" s="45">
        <f>B166*B167</f>
        <v>93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1.03</v>
      </c>
    </row>
    <row r="3" spans="1:2" ht="12.75">
      <c r="A3" s="47" t="s">
        <v>2</v>
      </c>
      <c r="B3" s="33">
        <v>2.22</v>
      </c>
    </row>
    <row r="4" spans="1:2" ht="12.75">
      <c r="A4" s="47" t="s">
        <v>3</v>
      </c>
      <c r="B4" s="33">
        <v>2.06</v>
      </c>
    </row>
    <row r="5" spans="1:2" ht="12.75">
      <c r="A5" s="47" t="s">
        <v>4</v>
      </c>
      <c r="B5" s="33">
        <v>1.15</v>
      </c>
    </row>
    <row r="6" spans="1:2" ht="12.75">
      <c r="A6" s="47" t="s">
        <v>5</v>
      </c>
      <c r="B6" s="33">
        <v>1.84</v>
      </c>
    </row>
    <row r="7" spans="1:2" ht="12.75">
      <c r="A7" s="47" t="s">
        <v>6</v>
      </c>
      <c r="B7" s="33">
        <v>1.48</v>
      </c>
    </row>
    <row r="8" spans="1:2" ht="12.75">
      <c r="A8" s="47" t="s">
        <v>7</v>
      </c>
      <c r="B8" s="33">
        <v>1.6</v>
      </c>
    </row>
    <row r="9" spans="1:2" ht="12.75">
      <c r="A9" s="47" t="s">
        <v>8</v>
      </c>
      <c r="B9" s="33">
        <v>1.53</v>
      </c>
    </row>
    <row r="10" spans="1:2" ht="12.75">
      <c r="A10" s="47" t="s">
        <v>9</v>
      </c>
      <c r="B10" s="33">
        <v>3.07</v>
      </c>
    </row>
    <row r="11" spans="1:2" ht="15.75">
      <c r="A11" s="54" t="s">
        <v>10</v>
      </c>
      <c r="B11" s="34">
        <v>3.07</v>
      </c>
    </row>
    <row r="12" spans="1:2" ht="15.75">
      <c r="A12" s="54" t="s">
        <v>11</v>
      </c>
      <c r="B12" s="34">
        <v>1.8</v>
      </c>
    </row>
    <row r="13" spans="1:2" ht="15.75">
      <c r="A13" s="54" t="s">
        <v>4</v>
      </c>
      <c r="B13" s="34">
        <v>1.15</v>
      </c>
    </row>
    <row r="15" ht="18">
      <c r="A15" s="37" t="s">
        <v>12</v>
      </c>
    </row>
    <row r="16" spans="1:2" ht="12.75">
      <c r="A16" s="47" t="s">
        <v>13</v>
      </c>
      <c r="B16" s="33">
        <v>1.93</v>
      </c>
    </row>
    <row r="17" spans="1:2" ht="12.75">
      <c r="A17" s="47" t="s">
        <v>14</v>
      </c>
      <c r="B17" s="33">
        <v>1.82</v>
      </c>
    </row>
    <row r="18" spans="1:2" ht="12.75">
      <c r="A18" s="47" t="s">
        <v>15</v>
      </c>
      <c r="B18" s="33">
        <v>3.48</v>
      </c>
    </row>
    <row r="19" spans="1:2" ht="15.75">
      <c r="A19" s="54" t="s">
        <v>16</v>
      </c>
      <c r="B19" s="34">
        <v>2.16</v>
      </c>
    </row>
    <row r="20" spans="1:2" ht="15.75">
      <c r="A20" s="54" t="s">
        <v>9</v>
      </c>
      <c r="B20" s="35">
        <v>0.00305555555555556</v>
      </c>
    </row>
    <row r="22" spans="1:2" ht="18">
      <c r="A22" s="49" t="s">
        <v>17</v>
      </c>
      <c r="B22" s="35">
        <v>0.0206365740740741</v>
      </c>
    </row>
    <row r="24" spans="1:2" ht="18">
      <c r="A24" s="40" t="s">
        <v>18</v>
      </c>
      <c r="B24" s="50">
        <f>GEOMEAN(B11,B12,B13,B16,B18,(1/B20),(1/B22))*11.8</f>
        <v>80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0.1307</v>
      </c>
      <c r="C28" s="51">
        <v>0.3439</v>
      </c>
      <c r="D28" s="51">
        <v>0.7277</v>
      </c>
      <c r="E28" s="51">
        <v>0.6574</v>
      </c>
      <c r="F28" s="51">
        <v>0.8624</v>
      </c>
      <c r="G28" s="51">
        <v>0.345</v>
      </c>
    </row>
    <row r="29" spans="1:7" ht="12.75">
      <c r="A29" s="47"/>
      <c r="B29" s="51">
        <v>0.1313</v>
      </c>
      <c r="C29" s="51">
        <v>0.343</v>
      </c>
      <c r="D29" s="51">
        <v>0.7286</v>
      </c>
      <c r="E29" s="51">
        <v>0.6629</v>
      </c>
      <c r="F29" s="51">
        <v>0.8484</v>
      </c>
      <c r="G29" s="51">
        <v>0.3305</v>
      </c>
    </row>
    <row r="30" spans="1:7" ht="12.75">
      <c r="A30" s="47"/>
      <c r="B30" s="51">
        <v>0.1343</v>
      </c>
      <c r="C30" s="51">
        <v>0.3434</v>
      </c>
      <c r="D30" s="51">
        <v>0.7352</v>
      </c>
      <c r="E30" s="51">
        <v>0.6588</v>
      </c>
      <c r="F30" s="51">
        <v>0.8592</v>
      </c>
      <c r="G30" s="51">
        <v>0.33</v>
      </c>
    </row>
    <row r="31" spans="1:7" ht="12.75">
      <c r="A31" s="47"/>
      <c r="B31" s="51">
        <v>0.1317</v>
      </c>
      <c r="C31" s="51">
        <v>0.3464</v>
      </c>
      <c r="D31" s="51">
        <v>0.7319</v>
      </c>
      <c r="E31" s="51">
        <v>0.6608</v>
      </c>
      <c r="F31" s="51">
        <v>0.8557</v>
      </c>
      <c r="G31" s="51">
        <v>0.3243</v>
      </c>
    </row>
    <row r="32" spans="1:7" ht="12.75">
      <c r="A32" s="47"/>
      <c r="B32" s="51">
        <v>0.1308</v>
      </c>
      <c r="C32" s="51">
        <v>0.3435</v>
      </c>
      <c r="D32" s="51">
        <v>0.7298</v>
      </c>
      <c r="E32" s="51">
        <v>0.663</v>
      </c>
      <c r="F32" s="51">
        <v>0.8669</v>
      </c>
      <c r="G32" s="51">
        <v>0.3124</v>
      </c>
    </row>
    <row r="33" spans="1:7" ht="12.75">
      <c r="A33" s="47"/>
      <c r="B33" s="51">
        <v>0.1314</v>
      </c>
      <c r="C33" s="51">
        <v>0.3433</v>
      </c>
      <c r="D33" s="51">
        <v>0.7311</v>
      </c>
      <c r="E33" s="51">
        <v>0.656</v>
      </c>
      <c r="F33" s="51">
        <v>0.8471</v>
      </c>
      <c r="G33" s="51">
        <v>0.3506</v>
      </c>
    </row>
    <row r="34" spans="1:7" ht="12.75">
      <c r="A34" s="47"/>
      <c r="B34" s="51">
        <v>0.1306</v>
      </c>
      <c r="C34" s="51">
        <v>0.3449</v>
      </c>
      <c r="D34" s="51">
        <v>0.7329</v>
      </c>
      <c r="E34" s="51">
        <v>0.6581</v>
      </c>
      <c r="F34" s="51">
        <v>0.8432</v>
      </c>
      <c r="G34" s="51">
        <v>0.3182</v>
      </c>
    </row>
    <row r="35" spans="1:7" ht="12.75">
      <c r="A35" s="47"/>
      <c r="B35" s="51">
        <v>0.1316</v>
      </c>
      <c r="C35" s="51">
        <v>0.3433</v>
      </c>
      <c r="D35" s="51">
        <v>0.7305</v>
      </c>
      <c r="E35" s="51">
        <v>0.6604</v>
      </c>
      <c r="F35" s="51">
        <v>0.8438</v>
      </c>
      <c r="G35" s="51">
        <v>0.3193</v>
      </c>
    </row>
    <row r="36" spans="1:7" ht="12.75">
      <c r="A36" s="47"/>
      <c r="B36" s="51">
        <v>0.1313</v>
      </c>
      <c r="C36" s="51">
        <v>0.3439</v>
      </c>
      <c r="D36" s="51">
        <v>0.7342</v>
      </c>
      <c r="E36" s="51">
        <v>0.661</v>
      </c>
      <c r="F36" s="51">
        <v>0.8577</v>
      </c>
      <c r="G36" s="51">
        <v>0.4918</v>
      </c>
    </row>
    <row r="37" spans="1:7" ht="12.75">
      <c r="A37" s="47"/>
      <c r="B37" s="51">
        <v>0.1309</v>
      </c>
      <c r="C37" s="51">
        <v>0.3439</v>
      </c>
      <c r="D37" s="51">
        <v>0.7319</v>
      </c>
      <c r="E37" s="51">
        <v>0.6577</v>
      </c>
      <c r="F37" s="51">
        <v>0.8456</v>
      </c>
      <c r="G37" s="51">
        <v>0.325</v>
      </c>
    </row>
    <row r="38" spans="1:2" ht="15.75">
      <c r="A38" s="54" t="s">
        <v>16</v>
      </c>
      <c r="B38" s="36">
        <f>GEOMEAN(B28:G37)</f>
        <v>0.4304</v>
      </c>
    </row>
    <row r="40" ht="18">
      <c r="A40" s="37" t="s">
        <v>27</v>
      </c>
    </row>
    <row r="41" spans="1:2" ht="12.75">
      <c r="A41" s="47" t="s">
        <v>15</v>
      </c>
      <c r="B41" s="33">
        <v>1.45</v>
      </c>
    </row>
    <row r="42" spans="1:2" ht="12.75">
      <c r="A42" s="47" t="s">
        <v>14</v>
      </c>
      <c r="B42" s="33">
        <v>1.3</v>
      </c>
    </row>
    <row r="43" spans="1:2" ht="12.75">
      <c r="A43" s="47" t="s">
        <v>28</v>
      </c>
      <c r="B43" s="33">
        <v>1.37</v>
      </c>
    </row>
    <row r="44" spans="1:2" ht="12.75">
      <c r="A44" s="47" t="s">
        <v>29</v>
      </c>
      <c r="B44" s="33">
        <v>2.31</v>
      </c>
    </row>
    <row r="45" spans="1:2" ht="12.75">
      <c r="A45" s="47" t="s">
        <v>30</v>
      </c>
      <c r="B45" s="33">
        <v>1.37</v>
      </c>
    </row>
    <row r="46" spans="1:2" ht="12.75">
      <c r="A46" s="47" t="s">
        <v>31</v>
      </c>
      <c r="B46" s="33">
        <v>1.53</v>
      </c>
    </row>
    <row r="47" spans="1:2" ht="15.75">
      <c r="A47" s="54" t="s">
        <v>16</v>
      </c>
      <c r="B47" s="34">
        <f>GEOMEAN(B41,B43,B44)</f>
        <v>1.66</v>
      </c>
    </row>
    <row r="49" ht="18">
      <c r="A49" s="37" t="s">
        <v>32</v>
      </c>
    </row>
    <row r="50" spans="1:2" ht="12.75">
      <c r="A50" s="47" t="s">
        <v>11</v>
      </c>
      <c r="B50" s="33">
        <v>117.55</v>
      </c>
    </row>
    <row r="51" spans="1:2" ht="12.75">
      <c r="A51" s="47" t="s">
        <v>15</v>
      </c>
      <c r="B51" s="33">
        <v>252.97</v>
      </c>
    </row>
    <row r="52" spans="1:2" ht="12.75">
      <c r="A52" s="47" t="s">
        <v>14</v>
      </c>
      <c r="B52" s="33">
        <v>285.48</v>
      </c>
    </row>
    <row r="53" spans="1:2" ht="12.75">
      <c r="A53" s="47" t="s">
        <v>33</v>
      </c>
      <c r="B53" s="33">
        <v>656</v>
      </c>
    </row>
    <row r="54" spans="1:2" ht="15.75">
      <c r="A54" s="54" t="s">
        <v>16</v>
      </c>
      <c r="B54" s="34">
        <f>B50+B51</f>
        <v>370.52</v>
      </c>
    </row>
    <row r="56" spans="1:2" ht="18">
      <c r="A56" s="40" t="s">
        <v>26</v>
      </c>
      <c r="B56" s="50">
        <f>GEOMEAN(1/B38,B47,1/B54)*423.5</f>
        <v>92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0.641574074074074</v>
      </c>
      <c r="C60" s="53">
        <v>0.653356481481482</v>
      </c>
      <c r="D60" s="53">
        <f aca="true" t="shared" si="0" ref="D60:D67">C60-B60</f>
        <v>0.011782407407408</v>
      </c>
    </row>
    <row r="61" spans="1:4" ht="12.75">
      <c r="A61" s="47" t="s">
        <v>36</v>
      </c>
      <c r="B61" s="53">
        <v>0.666180555555556</v>
      </c>
      <c r="C61" s="53">
        <v>0.669351851851852</v>
      </c>
      <c r="D61" s="53">
        <f t="shared" si="0"/>
        <v>0.00317129629629598</v>
      </c>
    </row>
    <row r="62" spans="1:4" ht="12.75">
      <c r="A62" s="47" t="s">
        <v>37</v>
      </c>
      <c r="B62" s="53">
        <v>0.672476851851852</v>
      </c>
      <c r="C62" s="53">
        <v>0.678819444444445</v>
      </c>
      <c r="D62" s="53">
        <f t="shared" si="0"/>
        <v>0.00634259259259295</v>
      </c>
    </row>
    <row r="63" spans="1:4" ht="12.75">
      <c r="A63" s="47" t="s">
        <v>38</v>
      </c>
      <c r="B63" s="53">
        <v>0.657268518518519</v>
      </c>
      <c r="C63" s="53">
        <v>0.660138888888889</v>
      </c>
      <c r="D63" s="53">
        <f t="shared" si="0"/>
        <v>0.00287037037037008</v>
      </c>
    </row>
    <row r="64" spans="1:4" ht="12.75">
      <c r="A64" s="47" t="s">
        <v>39</v>
      </c>
      <c r="B64" s="53">
        <v>0.660972222222222</v>
      </c>
      <c r="C64" s="53">
        <v>0.666180555555556</v>
      </c>
      <c r="D64" s="53">
        <f t="shared" si="0"/>
        <v>0.00520833333333404</v>
      </c>
    </row>
    <row r="65" spans="1:4" ht="12.75">
      <c r="A65" s="47" t="s">
        <v>40</v>
      </c>
      <c r="B65" s="53">
        <v>0.653356481481482</v>
      </c>
      <c r="C65" s="53">
        <v>0.657268518518519</v>
      </c>
      <c r="D65" s="53">
        <f t="shared" si="0"/>
        <v>0.00391203703703702</v>
      </c>
    </row>
    <row r="66" spans="1:4" ht="12.75">
      <c r="A66" s="47" t="s">
        <v>41</v>
      </c>
      <c r="B66" s="53">
        <v>0.660162037037037</v>
      </c>
      <c r="C66" s="53">
        <v>0.660972222222222</v>
      </c>
      <c r="D66" s="53">
        <f t="shared" si="0"/>
        <v>0.000810185185184942</v>
      </c>
    </row>
    <row r="67" spans="1:4" ht="12.75">
      <c r="A67" s="47" t="s">
        <v>42</v>
      </c>
      <c r="B67" s="53">
        <v>0.669351851851852</v>
      </c>
      <c r="C67" s="53">
        <v>0.672476851851852</v>
      </c>
      <c r="D67" s="53">
        <f t="shared" si="0"/>
        <v>0.00312500000000004</v>
      </c>
    </row>
    <row r="68" spans="1:2" ht="15.75">
      <c r="A68" s="54" t="s">
        <v>16</v>
      </c>
      <c r="B68" s="35">
        <f>GEOMEAN(D60:D67)</f>
        <v>0.00369957177393668</v>
      </c>
    </row>
    <row r="70" spans="1:2" ht="18">
      <c r="A70" s="40" t="s">
        <v>43</v>
      </c>
      <c r="B70" s="50">
        <f>1/B68*0.34245</f>
        <v>93</v>
      </c>
    </row>
    <row r="72" spans="1:2" ht="18">
      <c r="A72" s="49" t="s">
        <v>83</v>
      </c>
      <c r="B72" s="35">
        <v>0.00204861111111111</v>
      </c>
    </row>
    <row r="74" spans="1:2" ht="18">
      <c r="A74" s="40" t="s">
        <v>44</v>
      </c>
      <c r="B74" s="50">
        <f>1/B72*0.1447</f>
        <v>71</v>
      </c>
    </row>
    <row r="76" ht="18">
      <c r="A76" s="37" t="s">
        <v>56</v>
      </c>
    </row>
    <row r="77" spans="1:2" ht="12.75">
      <c r="A77" s="47" t="s">
        <v>45</v>
      </c>
      <c r="B77" s="44">
        <v>1748</v>
      </c>
    </row>
    <row r="78" spans="1:2" ht="12.75">
      <c r="A78" s="47" t="s">
        <v>46</v>
      </c>
      <c r="B78" s="44">
        <v>552</v>
      </c>
    </row>
    <row r="79" spans="1:2" ht="12.75">
      <c r="A79" s="47" t="s">
        <v>47</v>
      </c>
      <c r="B79" s="44">
        <v>44</v>
      </c>
    </row>
    <row r="80" spans="1:2" ht="15.75">
      <c r="A80" s="48" t="s">
        <v>16</v>
      </c>
      <c r="B80" s="45">
        <f>GEOMEAN((B77*0.6),(B78*0.3),(B79*0.1))</f>
        <v>91</v>
      </c>
    </row>
    <row r="82" spans="1:2" ht="18">
      <c r="A82" s="56" t="s">
        <v>48</v>
      </c>
      <c r="B82" s="50">
        <f>B80*0.68</f>
        <v>62</v>
      </c>
    </row>
    <row r="84" ht="18">
      <c r="A84" s="37" t="s">
        <v>49</v>
      </c>
    </row>
    <row r="85" spans="1:2" ht="12.75">
      <c r="A85" s="47" t="s">
        <v>50</v>
      </c>
      <c r="B85" s="33">
        <v>33.9</v>
      </c>
    </row>
    <row r="86" spans="1:2" ht="12.75">
      <c r="A86" s="47" t="s">
        <v>51</v>
      </c>
      <c r="B86" s="33">
        <v>14.12</v>
      </c>
    </row>
    <row r="87" spans="1:2" ht="15.75">
      <c r="A87" s="48" t="s">
        <v>16</v>
      </c>
      <c r="B87" s="34">
        <v>9.41</v>
      </c>
    </row>
    <row r="89" spans="1:2" ht="18">
      <c r="A89" s="56" t="s">
        <v>52</v>
      </c>
      <c r="B89" s="50">
        <f>B87*9.38</f>
        <v>88</v>
      </c>
    </row>
    <row r="91" spans="1:2" ht="18">
      <c r="A91" s="49" t="s">
        <v>53</v>
      </c>
      <c r="B91" s="35">
        <v>0.00150462962962963</v>
      </c>
    </row>
    <row r="92" spans="1:2" ht="18">
      <c r="A92" s="49" t="s">
        <v>55</v>
      </c>
      <c r="B92" s="35">
        <v>0.00258101851851852</v>
      </c>
    </row>
    <row r="94" spans="1:2" ht="18">
      <c r="A94" s="56" t="s">
        <v>54</v>
      </c>
      <c r="B94" s="50">
        <f>GEOMEAN(1/B91,1/B92)*0.1862</f>
        <v>94</v>
      </c>
    </row>
    <row r="96" spans="1:2" ht="18">
      <c r="A96" s="49" t="s">
        <v>57</v>
      </c>
      <c r="B96" s="35">
        <v>0.00868055555555556</v>
      </c>
    </row>
    <row r="98" spans="1:2" ht="18">
      <c r="A98" s="56" t="s">
        <v>58</v>
      </c>
      <c r="B98" s="50">
        <f>1/B96*0.7465</f>
        <v>86</v>
      </c>
    </row>
    <row r="100" spans="1:2" ht="18">
      <c r="A100" s="49" t="s">
        <v>60</v>
      </c>
      <c r="B100" s="35">
        <v>0.00450231481481481</v>
      </c>
    </row>
    <row r="101" spans="1:2" ht="18">
      <c r="A101" s="49" t="s">
        <v>61</v>
      </c>
      <c r="B101" s="35">
        <v>0.00814814814814815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0.00259259259259259</v>
      </c>
    </row>
    <row r="104" spans="1:2" ht="18">
      <c r="A104" s="49" t="s">
        <v>64</v>
      </c>
      <c r="B104" s="35">
        <v>0.00179398148148148</v>
      </c>
    </row>
    <row r="106" spans="1:2" ht="18">
      <c r="A106" s="56" t="s">
        <v>86</v>
      </c>
      <c r="B106" s="50">
        <f>GEOMEAN(1/B100,1/B101,1/B102,1/B103,1/B104)*0.2501</f>
        <v>79</v>
      </c>
    </row>
    <row r="108" spans="1:2" ht="18">
      <c r="A108" s="49" t="s">
        <v>59</v>
      </c>
      <c r="B108" s="35">
        <v>0.0155324074074074</v>
      </c>
    </row>
    <row r="109" spans="1:2" ht="18">
      <c r="A109" s="49" t="s">
        <v>65</v>
      </c>
      <c r="B109" s="35">
        <v>0.00414351851851852</v>
      </c>
    </row>
    <row r="110" spans="1:2" ht="18">
      <c r="A110" s="49" t="s">
        <v>66</v>
      </c>
      <c r="B110" s="35">
        <v>0.0772106481481481</v>
      </c>
    </row>
    <row r="111" spans="1:2" ht="18">
      <c r="A111" s="49" t="s">
        <v>67</v>
      </c>
      <c r="B111" s="35">
        <v>0.00197916666666667</v>
      </c>
    </row>
    <row r="112" spans="1:2" ht="18">
      <c r="A112" s="49" t="s">
        <v>68</v>
      </c>
      <c r="B112" s="35">
        <v>0.0225462962962963</v>
      </c>
    </row>
    <row r="114" spans="1:2" ht="18">
      <c r="A114" s="56" t="s">
        <v>87</v>
      </c>
      <c r="B114" s="50">
        <f>GEOMEAN(1/B108,1/B109,1/B110,1/B111,1/B112)*0.929</f>
        <v>79</v>
      </c>
    </row>
    <row r="116" ht="18">
      <c r="A116" s="37" t="s">
        <v>69</v>
      </c>
    </row>
    <row r="117" spans="1:2" ht="12.75">
      <c r="A117" s="47" t="s">
        <v>73</v>
      </c>
      <c r="B117" s="46">
        <v>114</v>
      </c>
    </row>
    <row r="118" spans="1:2" ht="12.75">
      <c r="A118" s="47" t="s">
        <v>74</v>
      </c>
      <c r="B118" s="46">
        <v>95</v>
      </c>
    </row>
    <row r="119" spans="1:2" ht="12.75">
      <c r="A119" s="47" t="s">
        <v>75</v>
      </c>
      <c r="B119" s="46">
        <v>85</v>
      </c>
    </row>
    <row r="120" spans="1:2" ht="15.75">
      <c r="A120" s="48" t="s">
        <v>16</v>
      </c>
      <c r="B120" s="45">
        <f>(B117*0.2)+(B118*0.6)+(B119*0.2)</f>
        <v>97</v>
      </c>
    </row>
    <row r="122" ht="18">
      <c r="A122" s="37" t="s">
        <v>70</v>
      </c>
    </row>
    <row r="123" spans="1:2" ht="12.75">
      <c r="A123" s="47" t="s">
        <v>73</v>
      </c>
      <c r="B123" s="46">
        <v>90</v>
      </c>
    </row>
    <row r="124" spans="1:2" ht="12.75">
      <c r="A124" s="47" t="s">
        <v>74</v>
      </c>
      <c r="B124" s="46">
        <v>89</v>
      </c>
    </row>
    <row r="125" spans="1:2" ht="12.75">
      <c r="A125" s="47" t="s">
        <v>75</v>
      </c>
      <c r="B125" s="46">
        <v>88</v>
      </c>
    </row>
    <row r="126" spans="1:2" ht="15.75">
      <c r="A126" s="48" t="s">
        <v>16</v>
      </c>
      <c r="B126" s="45">
        <f>(B123*0.2)+(B124*0.6)+(B125*0.2)</f>
        <v>89</v>
      </c>
    </row>
    <row r="128" ht="18">
      <c r="A128" s="37" t="s">
        <v>71</v>
      </c>
    </row>
    <row r="129" spans="1:2" ht="12.75">
      <c r="A129" s="47" t="s">
        <v>73</v>
      </c>
      <c r="B129" s="46">
        <v>74</v>
      </c>
    </row>
    <row r="130" spans="1:2" ht="12.75">
      <c r="A130" s="47" t="s">
        <v>74</v>
      </c>
      <c r="B130" s="46">
        <v>67</v>
      </c>
    </row>
    <row r="131" spans="1:2" ht="12.75">
      <c r="A131" s="47" t="s">
        <v>75</v>
      </c>
      <c r="B131" s="46">
        <v>66</v>
      </c>
    </row>
    <row r="132" spans="1:2" ht="15.75">
      <c r="A132" s="48" t="s">
        <v>16</v>
      </c>
      <c r="B132" s="45">
        <f>(B129*0.2)+(B130*0.6)+(B131*0.2)</f>
        <v>68</v>
      </c>
    </row>
    <row r="134" ht="18">
      <c r="A134" s="37" t="s">
        <v>85</v>
      </c>
    </row>
    <row r="135" spans="1:2" ht="12.75">
      <c r="A135" s="47" t="s">
        <v>73</v>
      </c>
      <c r="B135" s="46">
        <v>124</v>
      </c>
    </row>
    <row r="136" spans="1:2" ht="12.75">
      <c r="A136" s="47" t="s">
        <v>74</v>
      </c>
      <c r="B136" s="46">
        <v>109</v>
      </c>
    </row>
    <row r="137" spans="1:2" ht="12.75">
      <c r="A137" s="47" t="s">
        <v>75</v>
      </c>
      <c r="B137" s="46">
        <v>78</v>
      </c>
    </row>
    <row r="138" spans="1:2" ht="15.75">
      <c r="A138" s="48" t="s">
        <v>16</v>
      </c>
      <c r="B138" s="45">
        <f>(B135*0.2)+(B136*0.6)+(B137*0.2)</f>
        <v>106</v>
      </c>
    </row>
    <row r="140" ht="18">
      <c r="A140" s="37" t="s">
        <v>84</v>
      </c>
    </row>
    <row r="141" spans="1:2" ht="12.75">
      <c r="A141" s="47" t="s">
        <v>73</v>
      </c>
      <c r="B141" s="46">
        <v>90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16053</v>
      </c>
    </row>
    <row r="148" spans="1:2" ht="12.75">
      <c r="A148" s="47" t="s">
        <v>74</v>
      </c>
      <c r="B148" s="46">
        <v>14434</v>
      </c>
    </row>
    <row r="149" spans="1:2" ht="12.75">
      <c r="A149" s="47" t="s">
        <v>75</v>
      </c>
      <c r="B149" s="46">
        <v>13953</v>
      </c>
    </row>
    <row r="150" spans="1:2" ht="15.75">
      <c r="A150" s="48" t="s">
        <v>16</v>
      </c>
      <c r="B150" s="45">
        <f>(B147*0.2)+(B148*0.6)+(B149*0.2)</f>
        <v>14662</v>
      </c>
    </row>
    <row r="152" spans="1:2" ht="18">
      <c r="A152" s="42" t="s">
        <v>76</v>
      </c>
      <c r="B152" s="50">
        <f>GEOMEAN(B120,B126,B132,B138,B144,B150)*0.4067</f>
        <v>82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81</v>
      </c>
    </row>
    <row r="155" spans="1:2" ht="20.25">
      <c r="A155" s="43" t="s">
        <v>78</v>
      </c>
      <c r="B155" s="58">
        <f>AVERAGE(B94,B98,B106,B114,B152)</f>
        <v>84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62.2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2.49</v>
      </c>
    </row>
    <row r="162" spans="1:2" ht="15.75">
      <c r="A162" s="48" t="s">
        <v>16</v>
      </c>
      <c r="B162" s="45">
        <f>B160*B161</f>
        <v>30</v>
      </c>
    </row>
    <row r="164" ht="18">
      <c r="A164" s="37" t="s">
        <v>95</v>
      </c>
    </row>
    <row r="165" spans="1:2" ht="12.75">
      <c r="A165" s="47" t="s">
        <v>93</v>
      </c>
      <c r="B165" s="33">
        <v>170.1</v>
      </c>
    </row>
    <row r="166" spans="1:2" ht="12.75">
      <c r="A166" s="47" t="s">
        <v>91</v>
      </c>
      <c r="B166" s="33">
        <v>12.6</v>
      </c>
    </row>
    <row r="167" spans="1:2" ht="12.75">
      <c r="A167" s="47" t="s">
        <v>92</v>
      </c>
      <c r="B167" s="33">
        <f>B165*0.001/0.025</f>
        <v>6.8</v>
      </c>
    </row>
    <row r="168" spans="1:2" ht="15.75">
      <c r="A168" s="48" t="s">
        <v>16</v>
      </c>
      <c r="B168" s="45">
        <f>B166*B167</f>
        <v>86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2.04</v>
      </c>
    </row>
    <row r="4" spans="1:2" ht="12.75">
      <c r="A4" s="47" t="s">
        <v>3</v>
      </c>
      <c r="B4" s="33">
        <v>1.86</v>
      </c>
    </row>
    <row r="5" spans="1:2" ht="12.75">
      <c r="A5" s="47" t="s">
        <v>4</v>
      </c>
      <c r="B5" s="33">
        <v>1.01</v>
      </c>
    </row>
    <row r="6" spans="1:2" ht="12.75">
      <c r="A6" s="47" t="s">
        <v>5</v>
      </c>
      <c r="B6" s="33">
        <v>1.62</v>
      </c>
    </row>
    <row r="7" spans="1:2" ht="12.75">
      <c r="A7" s="47" t="s">
        <v>6</v>
      </c>
      <c r="B7" s="33">
        <v>1.28</v>
      </c>
    </row>
    <row r="8" spans="1:2" ht="12.75">
      <c r="A8" s="47" t="s">
        <v>7</v>
      </c>
      <c r="B8" s="33">
        <v>1.38</v>
      </c>
    </row>
    <row r="9" spans="1:2" ht="12.75">
      <c r="A9" s="47" t="s">
        <v>8</v>
      </c>
      <c r="B9" s="33">
        <v>1.42</v>
      </c>
    </row>
    <row r="10" spans="1:2" ht="12.75">
      <c r="A10" s="47" t="s">
        <v>9</v>
      </c>
      <c r="B10" s="33">
        <v>2.85</v>
      </c>
    </row>
    <row r="11" spans="1:2" ht="15.75">
      <c r="A11" s="54" t="s">
        <v>10</v>
      </c>
      <c r="B11" s="34">
        <v>2.85</v>
      </c>
    </row>
    <row r="12" spans="1:2" ht="15.75">
      <c r="A12" s="54" t="s">
        <v>11</v>
      </c>
      <c r="B12" s="34">
        <v>1.62</v>
      </c>
    </row>
    <row r="13" spans="1:2" ht="15.75">
      <c r="A13" s="54" t="s">
        <v>4</v>
      </c>
      <c r="B13" s="34">
        <v>1.01</v>
      </c>
    </row>
    <row r="15" ht="18">
      <c r="A15" s="37" t="s">
        <v>12</v>
      </c>
    </row>
    <row r="16" spans="1:2" ht="12.75">
      <c r="A16" s="47" t="s">
        <v>13</v>
      </c>
      <c r="B16" s="33">
        <v>1.58</v>
      </c>
    </row>
    <row r="17" spans="1:2" ht="12.75">
      <c r="A17" s="47" t="s">
        <v>14</v>
      </c>
      <c r="B17" s="33">
        <v>1.61</v>
      </c>
    </row>
    <row r="18" spans="1:2" ht="12.75">
      <c r="A18" s="47" t="s">
        <v>15</v>
      </c>
      <c r="B18" s="33">
        <v>3.13</v>
      </c>
    </row>
    <row r="19" spans="1:2" ht="15.75">
      <c r="A19" s="54" t="s">
        <v>16</v>
      </c>
      <c r="B19" s="34">
        <v>1.81</v>
      </c>
    </row>
    <row r="20" spans="1:2" ht="15.75">
      <c r="A20" s="54" t="s">
        <v>9</v>
      </c>
      <c r="B20" s="35">
        <v>0.00337962962962963</v>
      </c>
    </row>
    <row r="22" spans="1:2" ht="18">
      <c r="A22" s="49" t="s">
        <v>17</v>
      </c>
      <c r="B22" s="35">
        <v>0.021724537037037</v>
      </c>
    </row>
    <row r="24" spans="1:2" ht="18">
      <c r="A24" s="40" t="s">
        <v>18</v>
      </c>
      <c r="B24" s="50">
        <f>GEOMEAN(B11,B12,B13,B16,B18,(1/B20),(1/B22))*11.8</f>
        <v>72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0.1507</v>
      </c>
      <c r="C28" s="51">
        <v>0.5737</v>
      </c>
      <c r="D28" s="51">
        <v>0.7661</v>
      </c>
      <c r="E28" s="51">
        <v>0.6695</v>
      </c>
      <c r="F28" s="51">
        <v>0.9318</v>
      </c>
      <c r="G28" s="51">
        <v>0.3857</v>
      </c>
    </row>
    <row r="29" spans="1:7" ht="12.75">
      <c r="A29" s="47"/>
      <c r="B29" s="51">
        <v>0.1509</v>
      </c>
      <c r="C29" s="51">
        <v>0.5768</v>
      </c>
      <c r="D29" s="51">
        <v>0.7721</v>
      </c>
      <c r="E29" s="51">
        <v>0.6703</v>
      </c>
      <c r="F29" s="51">
        <v>0.9355</v>
      </c>
      <c r="G29" s="51">
        <v>0.3725</v>
      </c>
    </row>
    <row r="30" spans="1:7" ht="12.75">
      <c r="A30" s="47"/>
      <c r="B30" s="51">
        <v>0.1502</v>
      </c>
      <c r="C30" s="51">
        <v>0.579</v>
      </c>
      <c r="D30" s="51">
        <v>0.7715</v>
      </c>
      <c r="E30" s="51">
        <v>0.6736</v>
      </c>
      <c r="F30" s="51">
        <v>0.9484</v>
      </c>
      <c r="G30" s="51">
        <v>0.3726</v>
      </c>
    </row>
    <row r="31" spans="1:7" ht="12.75">
      <c r="A31" s="47"/>
      <c r="B31" s="51">
        <v>0.1509</v>
      </c>
      <c r="C31" s="51">
        <v>0.5762</v>
      </c>
      <c r="D31" s="51">
        <v>0.7712</v>
      </c>
      <c r="E31" s="51">
        <v>0.6714</v>
      </c>
      <c r="F31" s="51">
        <v>0.938</v>
      </c>
      <c r="G31" s="51">
        <v>0.3679</v>
      </c>
    </row>
    <row r="32" spans="1:7" ht="12.75">
      <c r="A32" s="47"/>
      <c r="B32" s="51">
        <v>0.1512</v>
      </c>
      <c r="C32" s="51">
        <v>0.5785</v>
      </c>
      <c r="D32" s="51">
        <v>0.7675</v>
      </c>
      <c r="E32" s="51">
        <v>0.6706</v>
      </c>
      <c r="F32" s="51">
        <v>0.9577</v>
      </c>
      <c r="G32" s="51">
        <v>0.3687</v>
      </c>
    </row>
    <row r="33" spans="1:7" ht="12.75">
      <c r="A33" s="47"/>
      <c r="B33" s="51">
        <v>0.1509</v>
      </c>
      <c r="C33" s="51">
        <v>0.577</v>
      </c>
      <c r="D33" s="51">
        <v>0.7711</v>
      </c>
      <c r="E33" s="51">
        <v>0.6723</v>
      </c>
      <c r="F33" s="51">
        <v>0.9306</v>
      </c>
      <c r="G33" s="51">
        <v>0.3703</v>
      </c>
    </row>
    <row r="34" spans="1:7" ht="12.75">
      <c r="A34" s="47"/>
      <c r="B34" s="51">
        <v>0.1509</v>
      </c>
      <c r="C34" s="51">
        <v>0.5771</v>
      </c>
      <c r="D34" s="51">
        <v>0.767</v>
      </c>
      <c r="E34" s="51">
        <v>0.6714</v>
      </c>
      <c r="F34" s="51">
        <v>0.9342</v>
      </c>
      <c r="G34" s="51">
        <v>0.367</v>
      </c>
    </row>
    <row r="35" spans="1:7" ht="12.75">
      <c r="A35" s="47"/>
      <c r="B35" s="51">
        <v>0.1502</v>
      </c>
      <c r="C35" s="51">
        <v>0.5773</v>
      </c>
      <c r="D35" s="51">
        <v>0.7699</v>
      </c>
      <c r="E35" s="51">
        <v>0.6718</v>
      </c>
      <c r="F35" s="51">
        <v>0.9327</v>
      </c>
      <c r="G35" s="51">
        <v>0.3593</v>
      </c>
    </row>
    <row r="36" spans="1:7" ht="12.75">
      <c r="A36" s="47"/>
      <c r="B36" s="51">
        <v>0.1513</v>
      </c>
      <c r="C36" s="51">
        <v>0.5754</v>
      </c>
      <c r="D36" s="51">
        <v>0.7725</v>
      </c>
      <c r="E36" s="51">
        <v>0.6707</v>
      </c>
      <c r="F36" s="51">
        <v>0.9274</v>
      </c>
      <c r="G36" s="51">
        <v>0.3978</v>
      </c>
    </row>
    <row r="37" spans="1:7" ht="12.75">
      <c r="A37" s="47"/>
      <c r="B37" s="51">
        <v>0.15</v>
      </c>
      <c r="C37" s="51">
        <v>0.576</v>
      </c>
      <c r="D37" s="51">
        <v>0.7694</v>
      </c>
      <c r="E37" s="51">
        <v>0.6749</v>
      </c>
      <c r="F37" s="51">
        <v>0.9291</v>
      </c>
      <c r="G37" s="51">
        <v>0.3683</v>
      </c>
    </row>
    <row r="38" spans="1:2" ht="15.75">
      <c r="A38" s="54" t="s">
        <v>16</v>
      </c>
      <c r="B38" s="36">
        <f>GEOMEAN(B28:G37)</f>
        <v>0.5004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1.19</v>
      </c>
    </row>
    <row r="43" spans="1:2" ht="12.75">
      <c r="A43" s="47" t="s">
        <v>28</v>
      </c>
      <c r="B43" s="33">
        <v>1.27</v>
      </c>
    </row>
    <row r="44" spans="1:2" ht="12.75">
      <c r="A44" s="47" t="s">
        <v>29</v>
      </c>
      <c r="B44" s="33">
        <v>2.13</v>
      </c>
    </row>
    <row r="45" spans="1:2" ht="12.75">
      <c r="A45" s="47" t="s">
        <v>30</v>
      </c>
      <c r="B45" s="33">
        <v>1.26</v>
      </c>
    </row>
    <row r="46" spans="1:2" ht="12.75">
      <c r="A46" s="47" t="s">
        <v>31</v>
      </c>
      <c r="B46" s="33">
        <v>1.41</v>
      </c>
    </row>
    <row r="47" spans="1:2" ht="15.75">
      <c r="A47" s="54" t="s">
        <v>16</v>
      </c>
      <c r="B47" s="34">
        <f>GEOMEAN(B41,B43,B44)</f>
        <v>1.53</v>
      </c>
    </row>
    <row r="49" ht="18">
      <c r="A49" s="37" t="s">
        <v>32</v>
      </c>
    </row>
    <row r="50" spans="1:2" ht="12.75">
      <c r="A50" s="47" t="s">
        <v>11</v>
      </c>
      <c r="B50" s="33">
        <v>128.45</v>
      </c>
    </row>
    <row r="51" spans="1:2" ht="12.75">
      <c r="A51" s="47" t="s">
        <v>15</v>
      </c>
      <c r="B51" s="33">
        <v>275.33</v>
      </c>
    </row>
    <row r="52" spans="1:2" ht="12.75">
      <c r="A52" s="47" t="s">
        <v>14</v>
      </c>
      <c r="B52" s="33">
        <v>294.4</v>
      </c>
    </row>
    <row r="53" spans="1:2" ht="12.75">
      <c r="A53" s="47" t="s">
        <v>33</v>
      </c>
      <c r="B53" s="33">
        <v>698.18</v>
      </c>
    </row>
    <row r="54" spans="1:2" ht="15.75">
      <c r="A54" s="54" t="s">
        <v>16</v>
      </c>
      <c r="B54" s="34">
        <f>B50+B51</f>
        <v>403.78</v>
      </c>
    </row>
    <row r="56" spans="1:2" ht="18">
      <c r="A56" s="40" t="s">
        <v>26</v>
      </c>
      <c r="B56" s="50">
        <f>GEOMEAN(1/B38,B47,1/B54)*423.5</f>
        <v>83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0.588101851851852</v>
      </c>
      <c r="C60" s="53">
        <v>0.601157407407407</v>
      </c>
      <c r="D60" s="53">
        <f aca="true" t="shared" si="0" ref="D60:D67">C60-B60</f>
        <v>0.0130555555555549</v>
      </c>
    </row>
    <row r="61" spans="1:4" ht="12.75">
      <c r="A61" s="47" t="s">
        <v>36</v>
      </c>
      <c r="B61" s="53">
        <v>0.615138888888889</v>
      </c>
      <c r="C61" s="53">
        <v>0.618564814814815</v>
      </c>
      <c r="D61" s="53">
        <f t="shared" si="0"/>
        <v>0.00342592592592594</v>
      </c>
    </row>
    <row r="62" spans="1:4" ht="12.75">
      <c r="A62" s="47" t="s">
        <v>37</v>
      </c>
      <c r="B62" s="53">
        <v>0.622106481481482</v>
      </c>
      <c r="C62" s="53">
        <v>0.628888888888889</v>
      </c>
      <c r="D62" s="53">
        <f t="shared" si="0"/>
        <v>0.0067824074074071</v>
      </c>
    </row>
    <row r="63" spans="1:4" ht="12.75">
      <c r="A63" s="47" t="s">
        <v>38</v>
      </c>
      <c r="B63" s="53">
        <v>0.605625</v>
      </c>
      <c r="C63" s="53">
        <v>0.608518518518519</v>
      </c>
      <c r="D63" s="53">
        <f t="shared" si="0"/>
        <v>0.00289351851851904</v>
      </c>
    </row>
    <row r="64" spans="1:4" ht="12.75">
      <c r="A64" s="47" t="s">
        <v>39</v>
      </c>
      <c r="B64" s="53">
        <v>0.609398148148148</v>
      </c>
      <c r="C64" s="53">
        <v>0.615138888888889</v>
      </c>
      <c r="D64" s="53">
        <f t="shared" si="0"/>
        <v>0.00574074074074105</v>
      </c>
    </row>
    <row r="65" spans="1:4" ht="12.75">
      <c r="A65" s="47" t="s">
        <v>40</v>
      </c>
      <c r="B65" s="53">
        <v>0.601157407407407</v>
      </c>
      <c r="C65" s="53">
        <v>0.605625</v>
      </c>
      <c r="D65" s="53">
        <f t="shared" si="0"/>
        <v>0.00446759259259299</v>
      </c>
    </row>
    <row r="66" spans="1:4" ht="12.75">
      <c r="A66" s="47" t="s">
        <v>41</v>
      </c>
      <c r="B66" s="53">
        <v>0.608518518518519</v>
      </c>
      <c r="C66" s="53">
        <v>0.609398148148148</v>
      </c>
      <c r="D66" s="53">
        <f t="shared" si="0"/>
        <v>0.000879629629628953</v>
      </c>
    </row>
    <row r="67" spans="1:4" ht="12.75">
      <c r="A67" s="47" t="s">
        <v>42</v>
      </c>
      <c r="B67" s="53">
        <v>0.618564814814815</v>
      </c>
      <c r="C67" s="53">
        <v>0.622106481481482</v>
      </c>
      <c r="D67" s="53">
        <f t="shared" si="0"/>
        <v>0.003541666666667</v>
      </c>
    </row>
    <row r="68" spans="1:2" ht="15.75">
      <c r="A68" s="54" t="s">
        <v>16</v>
      </c>
      <c r="B68" s="35">
        <f>GEOMEAN(D60:D67)</f>
        <v>0.00403405264884055</v>
      </c>
    </row>
    <row r="70" spans="1:2" ht="18">
      <c r="A70" s="40" t="s">
        <v>43</v>
      </c>
      <c r="B70" s="50">
        <f>1/B68*0.34245</f>
        <v>85</v>
      </c>
    </row>
    <row r="72" spans="1:2" ht="18">
      <c r="A72" s="49" t="s">
        <v>83</v>
      </c>
      <c r="B72" s="35">
        <v>0.00238425925925926</v>
      </c>
    </row>
    <row r="74" spans="1:2" ht="18">
      <c r="A74" s="40" t="s">
        <v>44</v>
      </c>
      <c r="B74" s="50">
        <f>1/B72*0.1447</f>
        <v>61</v>
      </c>
    </row>
    <row r="76" ht="18">
      <c r="A76" s="37" t="s">
        <v>56</v>
      </c>
    </row>
    <row r="77" spans="1:2" ht="12.75">
      <c r="A77" s="47" t="s">
        <v>45</v>
      </c>
      <c r="B77" s="44">
        <v>1445</v>
      </c>
    </row>
    <row r="78" spans="1:2" ht="12.75">
      <c r="A78" s="47" t="s">
        <v>46</v>
      </c>
      <c r="B78" s="44">
        <v>515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82</v>
      </c>
    </row>
    <row r="82" spans="1:2" ht="18">
      <c r="A82" s="56" t="s">
        <v>48</v>
      </c>
      <c r="B82" s="50">
        <f>B80*0.68</f>
        <v>56</v>
      </c>
    </row>
    <row r="84" ht="18">
      <c r="A84" s="37" t="s">
        <v>49</v>
      </c>
    </row>
    <row r="85" spans="1:2" ht="12.75">
      <c r="A85" s="47" t="s">
        <v>50</v>
      </c>
      <c r="B85" s="33">
        <v>32.23</v>
      </c>
    </row>
    <row r="86" spans="1:2" ht="12.75">
      <c r="A86" s="47" t="s">
        <v>51</v>
      </c>
      <c r="B86" s="33">
        <v>13.31</v>
      </c>
    </row>
    <row r="87" spans="1:2" ht="15.75">
      <c r="A87" s="48" t="s">
        <v>16</v>
      </c>
      <c r="B87" s="34">
        <v>8.89</v>
      </c>
    </row>
    <row r="89" spans="1:2" ht="18">
      <c r="A89" s="56" t="s">
        <v>52</v>
      </c>
      <c r="B89" s="50">
        <f>B87*9.38</f>
        <v>83</v>
      </c>
    </row>
    <row r="91" spans="1:2" ht="18">
      <c r="A91" s="49" t="s">
        <v>53</v>
      </c>
      <c r="B91" s="35">
        <v>0.00186342592592593</v>
      </c>
    </row>
    <row r="92" spans="1:2" ht="18">
      <c r="A92" s="49" t="s">
        <v>55</v>
      </c>
      <c r="B92" s="35">
        <v>0.00394675925925926</v>
      </c>
    </row>
    <row r="94" spans="1:2" ht="18">
      <c r="A94" s="56" t="s">
        <v>54</v>
      </c>
      <c r="B94" s="50">
        <f>GEOMEAN(1/B91,1/B92)*0.1862</f>
        <v>69</v>
      </c>
    </row>
    <row r="96" spans="1:2" ht="18">
      <c r="A96" s="49" t="s">
        <v>57</v>
      </c>
      <c r="B96" s="35">
        <v>0.00925925925925926</v>
      </c>
    </row>
    <row r="98" spans="1:2" ht="18">
      <c r="A98" s="56" t="s">
        <v>58</v>
      </c>
      <c r="B98" s="50">
        <f>1/B96*0.7465</f>
        <v>81</v>
      </c>
    </row>
    <row r="100" spans="1:2" ht="18">
      <c r="A100" s="49" t="s">
        <v>60</v>
      </c>
      <c r="B100" s="35">
        <v>0.00472222222222222</v>
      </c>
    </row>
    <row r="101" spans="1:2" ht="18">
      <c r="A101" s="49" t="s">
        <v>61</v>
      </c>
      <c r="B101" s="35">
        <v>0.00837962962962963</v>
      </c>
    </row>
    <row r="102" spans="1:2" ht="18">
      <c r="A102" s="49" t="s">
        <v>62</v>
      </c>
      <c r="B102" s="35">
        <v>0.00189814814814815</v>
      </c>
    </row>
    <row r="103" spans="1:2" ht="18">
      <c r="A103" s="49" t="s">
        <v>63</v>
      </c>
      <c r="B103" s="35">
        <v>0.00280092592592593</v>
      </c>
    </row>
    <row r="104" spans="1:2" ht="18">
      <c r="A104" s="49" t="s">
        <v>64</v>
      </c>
      <c r="B104" s="35">
        <v>0.00189814814814815</v>
      </c>
    </row>
    <row r="106" spans="1:2" ht="18">
      <c r="A106" s="56" t="s">
        <v>86</v>
      </c>
      <c r="B106" s="50">
        <f>GEOMEAN(1/B100,1/B101,1/B102,1/B103,1/B104)*0.2501</f>
        <v>75</v>
      </c>
    </row>
    <row r="108" spans="1:2" ht="18">
      <c r="A108" s="49" t="s">
        <v>59</v>
      </c>
      <c r="B108" s="35">
        <v>0.0169675925925926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0.0817592592592593</v>
      </c>
    </row>
    <row r="111" spans="1:2" ht="18">
      <c r="A111" s="49" t="s">
        <v>67</v>
      </c>
      <c r="B111" s="35">
        <v>0.00208333333333333</v>
      </c>
    </row>
    <row r="112" spans="1:2" ht="18">
      <c r="A112" s="49" t="s">
        <v>68</v>
      </c>
      <c r="B112" s="35">
        <v>0.0248842592592593</v>
      </c>
    </row>
    <row r="114" spans="1:2" ht="18">
      <c r="A114" s="56" t="s">
        <v>87</v>
      </c>
      <c r="B114" s="50">
        <f>GEOMEAN(1/B108,1/B109,1/B110,1/B111,1/B112)*0.929</f>
        <v>73</v>
      </c>
    </row>
    <row r="116" ht="18">
      <c r="A116" s="37" t="s">
        <v>69</v>
      </c>
    </row>
    <row r="117" spans="1:2" ht="12.75">
      <c r="A117" s="47" t="s">
        <v>73</v>
      </c>
      <c r="B117" s="46">
        <v>96</v>
      </c>
    </row>
    <row r="118" spans="1:2" ht="12.75">
      <c r="A118" s="47" t="s">
        <v>74</v>
      </c>
      <c r="B118" s="46">
        <v>80</v>
      </c>
    </row>
    <row r="119" spans="1:2" ht="12.75">
      <c r="A119" s="47" t="s">
        <v>75</v>
      </c>
      <c r="B119" s="46">
        <v>73</v>
      </c>
    </row>
    <row r="120" spans="1:2" ht="15.75">
      <c r="A120" s="48" t="s">
        <v>16</v>
      </c>
      <c r="B120" s="45">
        <f>(B117*0.2)+(B118*0.6)+(B119*0.2)</f>
        <v>82</v>
      </c>
    </row>
    <row r="122" ht="18">
      <c r="A122" s="37" t="s">
        <v>70</v>
      </c>
    </row>
    <row r="123" spans="1:2" ht="12.75">
      <c r="A123" s="47" t="s">
        <v>73</v>
      </c>
      <c r="B123" s="46">
        <v>79</v>
      </c>
    </row>
    <row r="124" spans="1:2" ht="12.75">
      <c r="A124" s="47" t="s">
        <v>74</v>
      </c>
      <c r="B124" s="46">
        <v>78</v>
      </c>
    </row>
    <row r="125" spans="1:2" ht="12.75">
      <c r="A125" s="47" t="s">
        <v>75</v>
      </c>
      <c r="B125" s="46">
        <v>78</v>
      </c>
    </row>
    <row r="126" spans="1:2" ht="15.75">
      <c r="A126" s="48" t="s">
        <v>16</v>
      </c>
      <c r="B126" s="45">
        <f>(B123*0.2)+(B124*0.6)+(B125*0.2)</f>
        <v>78</v>
      </c>
    </row>
    <row r="128" ht="18">
      <c r="A128" s="37" t="s">
        <v>71</v>
      </c>
    </row>
    <row r="129" spans="1:2" ht="12.75">
      <c r="A129" s="47" t="s">
        <v>73</v>
      </c>
      <c r="B129" s="46">
        <v>62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57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94</v>
      </c>
    </row>
    <row r="137" spans="1:2" ht="12.75">
      <c r="A137" s="47" t="s">
        <v>75</v>
      </c>
      <c r="B137" s="46">
        <v>69</v>
      </c>
    </row>
    <row r="138" spans="1:2" ht="15.75">
      <c r="A138" s="48" t="s">
        <v>16</v>
      </c>
      <c r="B138" s="45">
        <f>(B135*0.2)+(B136*0.6)+(B137*0.2)</f>
        <v>92</v>
      </c>
    </row>
    <row r="140" ht="18">
      <c r="A140" s="37" t="s">
        <v>84</v>
      </c>
    </row>
    <row r="141" spans="1:2" ht="12.75">
      <c r="A141" s="47" t="s">
        <v>73</v>
      </c>
      <c r="B141" s="46">
        <v>79</v>
      </c>
    </row>
    <row r="142" spans="1:2" ht="12.75">
      <c r="A142" s="47" t="s">
        <v>74</v>
      </c>
      <c r="B142" s="46">
        <v>62</v>
      </c>
    </row>
    <row r="143" spans="1:2" ht="12.75">
      <c r="A143" s="47" t="s">
        <v>75</v>
      </c>
      <c r="B143" s="46">
        <v>59</v>
      </c>
    </row>
    <row r="144" spans="1:2" ht="15.75">
      <c r="A144" s="48" t="s">
        <v>16</v>
      </c>
      <c r="B144" s="45">
        <f>(B141*0.2)+(B142*0.6)+(B143*0.2)</f>
        <v>65</v>
      </c>
    </row>
    <row r="146" ht="18">
      <c r="A146" s="37" t="s">
        <v>72</v>
      </c>
    </row>
    <row r="147" spans="1:2" ht="12.75">
      <c r="A147" s="47" t="s">
        <v>73</v>
      </c>
      <c r="B147" s="46">
        <v>15161</v>
      </c>
    </row>
    <row r="148" spans="1:2" ht="12.75">
      <c r="A148" s="47" t="s">
        <v>74</v>
      </c>
      <c r="B148" s="46">
        <v>13276</v>
      </c>
    </row>
    <row r="149" spans="1:2" ht="12.75">
      <c r="A149" s="47" t="s">
        <v>75</v>
      </c>
      <c r="B149" s="46">
        <v>11574</v>
      </c>
    </row>
    <row r="150" spans="1:2" ht="15.75">
      <c r="A150" s="48" t="s">
        <v>16</v>
      </c>
      <c r="B150" s="45">
        <f>(B147*0.2)+(B148*0.6)+(B149*0.2)</f>
        <v>13313</v>
      </c>
    </row>
    <row r="152" spans="1:2" ht="18">
      <c r="A152" s="42" t="s">
        <v>76</v>
      </c>
      <c r="B152" s="50">
        <f>GEOMEAN(B120,B126,B132,B138,B144,B150)*0.4067</f>
        <v>71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73</v>
      </c>
    </row>
    <row r="155" spans="1:2" ht="20.25">
      <c r="A155" s="43" t="s">
        <v>78</v>
      </c>
      <c r="B155" s="58">
        <f>AVERAGE(B94,B98,B106,B114,B152)</f>
        <v>74</v>
      </c>
    </row>
    <row r="156" spans="1:2" ht="20.25">
      <c r="A156" s="43" t="s">
        <v>79</v>
      </c>
      <c r="B156" s="58">
        <f>AVERAGE(B154,B155)</f>
        <v>74</v>
      </c>
    </row>
    <row r="158" ht="18">
      <c r="A158" s="37" t="s">
        <v>94</v>
      </c>
    </row>
    <row r="159" spans="1:2" ht="12.75">
      <c r="A159" s="47" t="s">
        <v>93</v>
      </c>
      <c r="B159" s="33">
        <v>83.7</v>
      </c>
    </row>
    <row r="160" spans="1:2" ht="12.75">
      <c r="A160" s="47" t="s">
        <v>91</v>
      </c>
      <c r="B160" s="33">
        <v>12.23</v>
      </c>
    </row>
    <row r="161" spans="1:2" ht="12.75">
      <c r="A161" s="47" t="s">
        <v>92</v>
      </c>
      <c r="B161" s="33">
        <f>B159*0.001/0.025</f>
        <v>3.35</v>
      </c>
    </row>
    <row r="162" spans="1:2" ht="15.75">
      <c r="A162" s="48" t="s">
        <v>16</v>
      </c>
      <c r="B162" s="45">
        <f>B160*B161</f>
        <v>41</v>
      </c>
    </row>
    <row r="164" ht="18">
      <c r="A164" s="37" t="s">
        <v>95</v>
      </c>
    </row>
    <row r="165" spans="1:2" ht="12.75">
      <c r="A165" s="47" t="s">
        <v>93</v>
      </c>
      <c r="B165" s="33">
        <v>215.7</v>
      </c>
    </row>
    <row r="166" spans="1:2" ht="12.75">
      <c r="A166" s="47" t="s">
        <v>91</v>
      </c>
      <c r="B166" s="33">
        <v>12</v>
      </c>
    </row>
    <row r="167" spans="1:2" ht="12.75">
      <c r="A167" s="47" t="s">
        <v>92</v>
      </c>
      <c r="B167" s="33">
        <f>B165*0.001/0.025</f>
        <v>8.63</v>
      </c>
    </row>
    <row r="168" spans="1:2" ht="15.75">
      <c r="A168" s="48" t="s">
        <v>16</v>
      </c>
      <c r="B168" s="45">
        <f>B166*B167</f>
        <v>104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1.18</v>
      </c>
    </row>
    <row r="3" spans="1:2" ht="12.75">
      <c r="A3" s="47" t="s">
        <v>2</v>
      </c>
      <c r="B3" s="33">
        <v>2.43</v>
      </c>
    </row>
    <row r="4" spans="1:2" ht="12.75">
      <c r="A4" s="47" t="s">
        <v>3</v>
      </c>
      <c r="B4" s="33">
        <v>2.24</v>
      </c>
    </row>
    <row r="5" spans="1:2" ht="12.75">
      <c r="A5" s="47" t="s">
        <v>4</v>
      </c>
      <c r="B5" s="33">
        <v>1.28</v>
      </c>
    </row>
    <row r="6" spans="1:2" ht="12.75">
      <c r="A6" s="47" t="s">
        <v>5</v>
      </c>
      <c r="B6" s="33">
        <v>2.07</v>
      </c>
    </row>
    <row r="7" spans="1:2" ht="12.75">
      <c r="A7" s="47" t="s">
        <v>6</v>
      </c>
      <c r="B7" s="33">
        <v>1.67</v>
      </c>
    </row>
    <row r="8" spans="1:2" ht="12.75">
      <c r="A8" s="47" t="s">
        <v>7</v>
      </c>
      <c r="B8" s="33">
        <v>1.76</v>
      </c>
    </row>
    <row r="9" spans="1:2" ht="12.75">
      <c r="A9" s="47" t="s">
        <v>8</v>
      </c>
      <c r="B9" s="33">
        <v>1.63</v>
      </c>
    </row>
    <row r="10" spans="1:2" ht="12.75">
      <c r="A10" s="47" t="s">
        <v>9</v>
      </c>
      <c r="B10" s="33">
        <v>2.27</v>
      </c>
    </row>
    <row r="11" spans="1:2" ht="15.75">
      <c r="A11" s="54" t="s">
        <v>10</v>
      </c>
      <c r="B11" s="34">
        <v>2.27</v>
      </c>
    </row>
    <row r="12" spans="1:2" ht="15.75">
      <c r="A12" s="54" t="s">
        <v>11</v>
      </c>
      <c r="B12" s="34">
        <v>1.99</v>
      </c>
    </row>
    <row r="13" spans="1:2" ht="15.75">
      <c r="A13" s="54" t="s">
        <v>4</v>
      </c>
      <c r="B13" s="34">
        <v>1.28</v>
      </c>
    </row>
    <row r="15" ht="18">
      <c r="A15" s="37" t="s">
        <v>12</v>
      </c>
    </row>
    <row r="16" spans="1:2" ht="12.75">
      <c r="A16" s="47" t="s">
        <v>13</v>
      </c>
      <c r="B16" s="33">
        <v>2.1</v>
      </c>
    </row>
    <row r="17" spans="1:2" ht="12.75">
      <c r="A17" s="47" t="s">
        <v>14</v>
      </c>
      <c r="B17" s="33">
        <v>2.07</v>
      </c>
    </row>
    <row r="18" spans="1:2" ht="12.75">
      <c r="A18" s="47" t="s">
        <v>15</v>
      </c>
      <c r="B18" s="33">
        <v>3.68</v>
      </c>
    </row>
    <row r="19" spans="1:2" ht="15.75">
      <c r="A19" s="54" t="s">
        <v>16</v>
      </c>
      <c r="B19" s="34">
        <v>2.34</v>
      </c>
    </row>
    <row r="20" spans="1:2" ht="15.75">
      <c r="A20" s="54" t="s">
        <v>9</v>
      </c>
      <c r="B20" s="35">
        <v>0.00385416666666667</v>
      </c>
    </row>
    <row r="22" spans="1:2" ht="18">
      <c r="A22" s="49" t="s">
        <v>17</v>
      </c>
      <c r="B22" s="35">
        <v>0.0220717592592593</v>
      </c>
    </row>
    <row r="24" spans="1:2" ht="18">
      <c r="A24" s="40" t="s">
        <v>18</v>
      </c>
      <c r="B24" s="50">
        <f>GEOMEAN(B11,B12,B13,B16,B18,(1/B20),(1/B22))*11.8</f>
        <v>77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0.1778</v>
      </c>
      <c r="C28" s="51">
        <v>0.3134</v>
      </c>
      <c r="D28" s="51">
        <v>0.6398</v>
      </c>
      <c r="E28" s="51">
        <v>0.5341</v>
      </c>
      <c r="F28" s="51">
        <v>0.7609</v>
      </c>
      <c r="G28" s="51">
        <v>0.2822</v>
      </c>
    </row>
    <row r="29" spans="1:7" ht="12.75">
      <c r="A29" s="47"/>
      <c r="B29" s="51">
        <v>0.1779</v>
      </c>
      <c r="C29" s="51">
        <v>0.3131</v>
      </c>
      <c r="D29" s="51">
        <v>0.6414</v>
      </c>
      <c r="E29" s="51">
        <v>0.5341</v>
      </c>
      <c r="F29" s="51">
        <v>0.7596</v>
      </c>
      <c r="G29" s="51">
        <v>0.2717</v>
      </c>
    </row>
    <row r="30" spans="1:7" ht="12.75">
      <c r="A30" s="47"/>
      <c r="B30" s="51">
        <v>0.1775</v>
      </c>
      <c r="C30" s="51">
        <v>0.3128</v>
      </c>
      <c r="D30" s="51">
        <v>0.6413</v>
      </c>
      <c r="E30" s="51">
        <v>0.5342</v>
      </c>
      <c r="F30" s="51">
        <v>0.7647</v>
      </c>
      <c r="G30" s="51">
        <v>0.2703</v>
      </c>
    </row>
    <row r="31" spans="1:7" ht="12.75">
      <c r="A31" s="47"/>
      <c r="B31" s="51">
        <v>0.1822</v>
      </c>
      <c r="C31" s="51">
        <v>0.312</v>
      </c>
      <c r="D31" s="51">
        <v>0.6416</v>
      </c>
      <c r="E31" s="51">
        <v>0.5346</v>
      </c>
      <c r="F31" s="51">
        <v>0.7658</v>
      </c>
      <c r="G31" s="51">
        <v>0.6233</v>
      </c>
    </row>
    <row r="32" spans="1:7" ht="12.75">
      <c r="A32" s="47"/>
      <c r="B32" s="51">
        <v>0.1775</v>
      </c>
      <c r="C32" s="51">
        <v>0.3139</v>
      </c>
      <c r="D32" s="51">
        <v>0.642</v>
      </c>
      <c r="E32" s="51">
        <v>0.5347</v>
      </c>
      <c r="F32" s="51">
        <v>0.8549</v>
      </c>
      <c r="G32" s="51">
        <v>0.2745</v>
      </c>
    </row>
    <row r="33" spans="1:7" ht="12.75">
      <c r="A33" s="47"/>
      <c r="B33" s="51">
        <v>0.1775</v>
      </c>
      <c r="C33" s="51">
        <v>0.3134</v>
      </c>
      <c r="D33" s="51">
        <v>0.6421</v>
      </c>
      <c r="E33" s="51">
        <v>0.5348</v>
      </c>
      <c r="F33" s="51">
        <v>0.7597</v>
      </c>
      <c r="G33" s="51">
        <v>0.2781</v>
      </c>
    </row>
    <row r="34" spans="1:7" ht="12.75">
      <c r="A34" s="47"/>
      <c r="B34" s="51">
        <v>0.1776</v>
      </c>
      <c r="C34" s="51">
        <v>0.3135</v>
      </c>
      <c r="D34" s="51">
        <v>0.6416</v>
      </c>
      <c r="E34" s="51">
        <v>0.5346</v>
      </c>
      <c r="F34" s="51">
        <v>0.7658</v>
      </c>
      <c r="G34" s="51">
        <v>0.2869</v>
      </c>
    </row>
    <row r="35" spans="1:7" ht="12.75">
      <c r="A35" s="47"/>
      <c r="B35" s="51">
        <v>0.1778</v>
      </c>
      <c r="C35" s="51">
        <v>0.314</v>
      </c>
      <c r="D35" s="51">
        <v>0.641</v>
      </c>
      <c r="E35" s="51">
        <v>0.5342</v>
      </c>
      <c r="F35" s="51">
        <v>0.765</v>
      </c>
      <c r="G35" s="51">
        <v>0.2753</v>
      </c>
    </row>
    <row r="36" spans="1:7" ht="12.75">
      <c r="A36" s="47"/>
      <c r="B36" s="51">
        <v>0.1775</v>
      </c>
      <c r="C36" s="51">
        <v>0.3132</v>
      </c>
      <c r="D36" s="51">
        <v>0.642</v>
      </c>
      <c r="E36" s="51">
        <v>0.5345</v>
      </c>
      <c r="F36" s="51">
        <v>0.7562</v>
      </c>
      <c r="G36" s="51">
        <v>0.2828</v>
      </c>
    </row>
    <row r="37" spans="1:7" ht="12.75">
      <c r="A37" s="47"/>
      <c r="B37" s="51">
        <v>0.1776</v>
      </c>
      <c r="C37" s="51">
        <v>0.3132</v>
      </c>
      <c r="D37" s="51">
        <v>0.6414</v>
      </c>
      <c r="E37" s="51">
        <v>0.5345</v>
      </c>
      <c r="F37" s="51">
        <v>0.7799</v>
      </c>
      <c r="G37" s="51">
        <v>0.2689</v>
      </c>
    </row>
    <row r="38" spans="1:2" ht="15.75">
      <c r="A38" s="54" t="s">
        <v>16</v>
      </c>
      <c r="B38" s="36">
        <f>GEOMEAN(B28:G37)</f>
        <v>0.4053</v>
      </c>
    </row>
    <row r="40" ht="18">
      <c r="A40" s="37" t="s">
        <v>27</v>
      </c>
    </row>
    <row r="41" spans="1:2" ht="12.75">
      <c r="A41" s="47" t="s">
        <v>15</v>
      </c>
      <c r="B41" s="33">
        <v>1.63</v>
      </c>
    </row>
    <row r="42" spans="1:2" ht="12.75">
      <c r="A42" s="47" t="s">
        <v>14</v>
      </c>
      <c r="B42" s="33">
        <v>1.48</v>
      </c>
    </row>
    <row r="43" spans="1:2" ht="12.75">
      <c r="A43" s="47" t="s">
        <v>28</v>
      </c>
      <c r="B43" s="33">
        <v>1.59</v>
      </c>
    </row>
    <row r="44" spans="1:2" ht="12.75">
      <c r="A44" s="47" t="s">
        <v>29</v>
      </c>
      <c r="B44" s="33">
        <v>2.75</v>
      </c>
    </row>
    <row r="45" spans="1:2" ht="12.75">
      <c r="A45" s="47" t="s">
        <v>30</v>
      </c>
      <c r="B45" s="33">
        <v>1.57</v>
      </c>
    </row>
    <row r="46" spans="1:2" ht="12.75">
      <c r="A46" s="47" t="s">
        <v>31</v>
      </c>
      <c r="B46" s="33">
        <v>1.76</v>
      </c>
    </row>
    <row r="47" spans="1:2" ht="15.75">
      <c r="A47" s="54" t="s">
        <v>16</v>
      </c>
      <c r="B47" s="34">
        <f>GEOMEAN(B41,B43,B44)</f>
        <v>1.92</v>
      </c>
    </row>
    <row r="49" ht="18">
      <c r="A49" s="37" t="s">
        <v>32</v>
      </c>
    </row>
    <row r="50" spans="1:2" ht="12.75">
      <c r="A50" s="47" t="s">
        <v>11</v>
      </c>
      <c r="B50" s="33">
        <v>105.3</v>
      </c>
    </row>
    <row r="51" spans="1:2" ht="12.75">
      <c r="A51" s="47" t="s">
        <v>15</v>
      </c>
      <c r="B51" s="33">
        <v>221.16</v>
      </c>
    </row>
    <row r="52" spans="1:2" ht="12.75">
      <c r="A52" s="47" t="s">
        <v>14</v>
      </c>
      <c r="B52" s="33">
        <v>228</v>
      </c>
    </row>
    <row r="53" spans="1:2" ht="12.75">
      <c r="A53" s="47" t="s">
        <v>33</v>
      </c>
      <c r="B53" s="33">
        <v>554.46</v>
      </c>
    </row>
    <row r="54" spans="1:2" ht="15.75">
      <c r="A54" s="54" t="s">
        <v>16</v>
      </c>
      <c r="B54" s="34">
        <f>B50+B51</f>
        <v>326.46</v>
      </c>
    </row>
    <row r="56" spans="1:2" ht="18">
      <c r="A56" s="40" t="s">
        <v>26</v>
      </c>
      <c r="B56" s="50">
        <f>GEOMEAN(1/B38,B47,1/B54)*423.5</f>
        <v>103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0.847685185185185</v>
      </c>
      <c r="C60" s="53">
        <v>0.862430555555556</v>
      </c>
      <c r="D60" s="53">
        <f aca="true" t="shared" si="0" ref="D60:D67">C60-B60</f>
        <v>0.014745370370371</v>
      </c>
    </row>
    <row r="61" spans="1:4" ht="12.75">
      <c r="A61" s="47" t="s">
        <v>36</v>
      </c>
      <c r="B61" s="53">
        <v>0.877824074074074</v>
      </c>
      <c r="C61" s="53">
        <v>0.881828703703704</v>
      </c>
      <c r="D61" s="53">
        <f t="shared" si="0"/>
        <v>0.00400462962963</v>
      </c>
    </row>
    <row r="62" spans="1:4" ht="12.75">
      <c r="A62" s="47" t="s">
        <v>37</v>
      </c>
      <c r="B62" s="53">
        <v>0.885277777777778</v>
      </c>
      <c r="C62" s="53">
        <v>0.890740740740741</v>
      </c>
      <c r="D62" s="53">
        <f t="shared" si="0"/>
        <v>0.005462962962963</v>
      </c>
    </row>
    <row r="63" spans="1:4" ht="12.75">
      <c r="A63" s="47" t="s">
        <v>38</v>
      </c>
      <c r="B63" s="53">
        <v>0.867407407407407</v>
      </c>
      <c r="C63" s="53">
        <v>0.870162037037037</v>
      </c>
      <c r="D63" s="53">
        <f t="shared" si="0"/>
        <v>0.00275462962963002</v>
      </c>
    </row>
    <row r="64" spans="1:4" ht="12.75">
      <c r="A64" s="47" t="s">
        <v>39</v>
      </c>
      <c r="B64" s="53">
        <v>0.871018518518519</v>
      </c>
      <c r="C64" s="53">
        <v>0.877824074074074</v>
      </c>
      <c r="D64" s="53">
        <f t="shared" si="0"/>
        <v>0.00680555555555507</v>
      </c>
    </row>
    <row r="65" spans="1:4" ht="12.75">
      <c r="A65" s="47" t="s">
        <v>40</v>
      </c>
      <c r="B65" s="53">
        <v>0.862430555555556</v>
      </c>
      <c r="C65" s="53">
        <v>0.867407407407407</v>
      </c>
      <c r="D65" s="53">
        <f t="shared" si="0"/>
        <v>0.00497685185185093</v>
      </c>
    </row>
    <row r="66" spans="1:4" ht="12.75">
      <c r="A66" s="47" t="s">
        <v>41</v>
      </c>
      <c r="B66" s="53">
        <v>0.870162037037037</v>
      </c>
      <c r="C66" s="53">
        <v>0.871018518518519</v>
      </c>
      <c r="D66" s="53">
        <f t="shared" si="0"/>
        <v>0.000856481481481985</v>
      </c>
    </row>
    <row r="67" spans="1:4" ht="12.75">
      <c r="A67" s="47" t="s">
        <v>42</v>
      </c>
      <c r="B67" s="53">
        <v>0.881828703703704</v>
      </c>
      <c r="C67" s="53">
        <v>0.885277777777778</v>
      </c>
      <c r="D67" s="53">
        <f t="shared" si="0"/>
        <v>0.00344907407407402</v>
      </c>
    </row>
    <row r="68" spans="1:2" ht="15.75">
      <c r="A68" s="54" t="s">
        <v>16</v>
      </c>
      <c r="B68" s="35">
        <f>GEOMEAN(D60:D67)</f>
        <v>0.00415545456825809</v>
      </c>
    </row>
    <row r="70" spans="1:2" ht="18">
      <c r="A70" s="40" t="s">
        <v>43</v>
      </c>
      <c r="B70" s="50">
        <f>1/B68*0.34245</f>
        <v>82</v>
      </c>
    </row>
    <row r="72" spans="1:2" ht="18">
      <c r="A72" s="49" t="s">
        <v>83</v>
      </c>
      <c r="B72" s="35">
        <v>0.00206018518518519</v>
      </c>
    </row>
    <row r="74" spans="1:2" ht="18">
      <c r="A74" s="40" t="s">
        <v>44</v>
      </c>
      <c r="B74" s="50">
        <f>1/B72*0.1447</f>
        <v>70</v>
      </c>
    </row>
    <row r="76" ht="18">
      <c r="A76" s="37" t="s">
        <v>56</v>
      </c>
    </row>
    <row r="77" spans="1:2" ht="12.75">
      <c r="A77" s="47" t="s">
        <v>45</v>
      </c>
      <c r="B77" s="44">
        <v>1480</v>
      </c>
    </row>
    <row r="78" spans="1:2" ht="12.75">
      <c r="A78" s="47" t="s">
        <v>46</v>
      </c>
      <c r="B78" s="44">
        <v>494</v>
      </c>
    </row>
    <row r="79" spans="1:2" ht="12.75">
      <c r="A79" s="47" t="s">
        <v>47</v>
      </c>
      <c r="B79" s="44">
        <v>41</v>
      </c>
    </row>
    <row r="80" spans="1:2" ht="15.75">
      <c r="A80" s="48" t="s">
        <v>16</v>
      </c>
      <c r="B80" s="45">
        <f>GEOMEAN((B77*0.6),(B78*0.3),(B79*0.1))</f>
        <v>81</v>
      </c>
    </row>
    <row r="82" spans="1:2" ht="18">
      <c r="A82" s="56" t="s">
        <v>48</v>
      </c>
      <c r="B82" s="50">
        <f>B80*0.68</f>
        <v>55</v>
      </c>
    </row>
    <row r="84" ht="18">
      <c r="A84" s="37" t="s">
        <v>49</v>
      </c>
    </row>
    <row r="85" spans="1:2" ht="12.75">
      <c r="A85" s="47" t="s">
        <v>50</v>
      </c>
      <c r="B85" s="33">
        <v>41.25</v>
      </c>
    </row>
    <row r="86" spans="1:2" ht="12.75">
      <c r="A86" s="47" t="s">
        <v>51</v>
      </c>
      <c r="B86" s="33">
        <v>12.09</v>
      </c>
    </row>
    <row r="87" spans="1:2" ht="15.75">
      <c r="A87" s="48" t="s">
        <v>16</v>
      </c>
      <c r="B87" s="34">
        <v>8.94</v>
      </c>
    </row>
    <row r="89" spans="1:2" ht="18">
      <c r="A89" s="56" t="s">
        <v>52</v>
      </c>
      <c r="B89" s="50">
        <f>B87*9.38</f>
        <v>84</v>
      </c>
    </row>
    <row r="91" spans="1:2" ht="18">
      <c r="A91" s="49" t="s">
        <v>53</v>
      </c>
      <c r="B91" s="35">
        <v>0.0015625</v>
      </c>
    </row>
    <row r="92" spans="1:2" ht="18">
      <c r="A92" s="49" t="s">
        <v>55</v>
      </c>
      <c r="B92" s="35">
        <v>0.00311342592592593</v>
      </c>
    </row>
    <row r="94" spans="1:2" ht="18">
      <c r="A94" s="56" t="s">
        <v>54</v>
      </c>
      <c r="B94" s="50">
        <f>GEOMEAN(1/B91,1/B92)*0.1862</f>
        <v>84</v>
      </c>
    </row>
    <row r="96" spans="1:2" ht="18">
      <c r="A96" s="49" t="s">
        <v>57</v>
      </c>
      <c r="B96" s="35">
        <v>0.00729166666666667</v>
      </c>
    </row>
    <row r="98" spans="1:2" ht="18">
      <c r="A98" s="56" t="s">
        <v>58</v>
      </c>
      <c r="B98" s="50">
        <f>1/B96*0.7465</f>
        <v>102</v>
      </c>
    </row>
    <row r="100" spans="1:2" ht="18">
      <c r="A100" s="49" t="s">
        <v>60</v>
      </c>
      <c r="B100" s="35">
        <v>0.00373842592592593</v>
      </c>
    </row>
    <row r="101" spans="1:2" ht="18">
      <c r="A101" s="49" t="s">
        <v>61</v>
      </c>
      <c r="B101" s="35">
        <v>0.00671296296296296</v>
      </c>
    </row>
    <row r="102" spans="1:2" ht="18">
      <c r="A102" s="49" t="s">
        <v>62</v>
      </c>
      <c r="B102" s="35">
        <v>0.00149305555555556</v>
      </c>
    </row>
    <row r="103" spans="1:2" ht="18">
      <c r="A103" s="49" t="s">
        <v>63</v>
      </c>
      <c r="B103" s="35">
        <v>0.00222222222222222</v>
      </c>
    </row>
    <row r="104" spans="1:2" ht="18">
      <c r="A104" s="49" t="s">
        <v>64</v>
      </c>
      <c r="B104" s="35">
        <v>0.00153935185185185</v>
      </c>
    </row>
    <row r="106" spans="1:2" ht="18">
      <c r="A106" s="56" t="s">
        <v>86</v>
      </c>
      <c r="B106" s="50">
        <f>GEOMEAN(1/B100,1/B101,1/B102,1/B103,1/B104)*0.2501</f>
        <v>95</v>
      </c>
    </row>
    <row r="108" spans="1:2" ht="18">
      <c r="A108" s="49" t="s">
        <v>59</v>
      </c>
      <c r="B108" s="35">
        <v>0.0186342592592593</v>
      </c>
    </row>
    <row r="109" spans="1:2" ht="18">
      <c r="A109" s="49" t="s">
        <v>65</v>
      </c>
      <c r="B109" s="35">
        <v>0.00453703703703704</v>
      </c>
    </row>
    <row r="110" spans="1:2" ht="18">
      <c r="A110" s="49" t="s">
        <v>66</v>
      </c>
      <c r="B110" s="35">
        <v>0.0979050925925926</v>
      </c>
    </row>
    <row r="111" spans="1:2" ht="18">
      <c r="A111" s="49" t="s">
        <v>67</v>
      </c>
      <c r="B111" s="35">
        <v>0.00256944444444444</v>
      </c>
    </row>
    <row r="112" spans="1:2" ht="18">
      <c r="A112" s="49" t="s">
        <v>68</v>
      </c>
      <c r="B112" s="35">
        <v>0.0188194444444444</v>
      </c>
    </row>
    <row r="114" spans="1:2" ht="18">
      <c r="A114" s="56" t="s">
        <v>87</v>
      </c>
      <c r="B114" s="50">
        <f>GEOMEAN(1/B108,1/B109,1/B110,1/B111,1/B112)*0.929</f>
        <v>70</v>
      </c>
    </row>
    <row r="116" ht="18">
      <c r="A116" s="37" t="s">
        <v>69</v>
      </c>
    </row>
    <row r="117" spans="1:2" ht="12.75">
      <c r="A117" s="47" t="s">
        <v>73</v>
      </c>
      <c r="B117" s="46">
        <v>126</v>
      </c>
    </row>
    <row r="118" spans="1:2" ht="12.75">
      <c r="A118" s="47" t="s">
        <v>74</v>
      </c>
      <c r="B118" s="46">
        <v>104</v>
      </c>
    </row>
    <row r="119" spans="1:2" ht="12.75">
      <c r="A119" s="47" t="s">
        <v>75</v>
      </c>
      <c r="B119" s="46">
        <v>93</v>
      </c>
    </row>
    <row r="120" spans="1:2" ht="15.75">
      <c r="A120" s="48" t="s">
        <v>16</v>
      </c>
      <c r="B120" s="45">
        <f>(B117*0.2)+(B118*0.6)+(B119*0.2)</f>
        <v>106</v>
      </c>
    </row>
    <row r="122" ht="18">
      <c r="A122" s="37" t="s">
        <v>70</v>
      </c>
    </row>
    <row r="123" spans="1:2" ht="12.75">
      <c r="A123" s="47" t="s">
        <v>73</v>
      </c>
      <c r="B123" s="46">
        <v>96</v>
      </c>
    </row>
    <row r="124" spans="1:2" ht="12.75">
      <c r="A124" s="47" t="s">
        <v>74</v>
      </c>
      <c r="B124" s="46">
        <v>95</v>
      </c>
    </row>
    <row r="125" spans="1:2" ht="12.75">
      <c r="A125" s="47" t="s">
        <v>75</v>
      </c>
      <c r="B125" s="46">
        <v>94</v>
      </c>
    </row>
    <row r="126" spans="1:2" ht="15.75">
      <c r="A126" s="48" t="s">
        <v>16</v>
      </c>
      <c r="B126" s="45">
        <f>(B123*0.2)+(B124*0.6)+(B125*0.2)</f>
        <v>95</v>
      </c>
    </row>
    <row r="128" ht="18">
      <c r="A128" s="37" t="s">
        <v>71</v>
      </c>
    </row>
    <row r="129" spans="1:2" ht="12.75">
      <c r="A129" s="47" t="s">
        <v>73</v>
      </c>
      <c r="B129" s="46">
        <v>66</v>
      </c>
    </row>
    <row r="130" spans="1:2" ht="12.75">
      <c r="A130" s="47" t="s">
        <v>74</v>
      </c>
      <c r="B130" s="46">
        <v>56</v>
      </c>
    </row>
    <row r="131" spans="1:2" ht="12.75">
      <c r="A131" s="47" t="s">
        <v>75</v>
      </c>
      <c r="B131" s="46">
        <v>56</v>
      </c>
    </row>
    <row r="132" spans="1:2" ht="15.75">
      <c r="A132" s="48" t="s">
        <v>16</v>
      </c>
      <c r="B132" s="45">
        <f>(B129*0.2)+(B130*0.6)+(B131*0.2)</f>
        <v>58</v>
      </c>
    </row>
    <row r="134" ht="18">
      <c r="A134" s="37" t="s">
        <v>85</v>
      </c>
    </row>
    <row r="135" spans="1:2" ht="12.75">
      <c r="A135" s="47" t="s">
        <v>73</v>
      </c>
      <c r="B135" s="46">
        <v>108</v>
      </c>
    </row>
    <row r="136" spans="1:2" ht="12.75">
      <c r="A136" s="47" t="s">
        <v>74</v>
      </c>
      <c r="B136" s="46">
        <v>96</v>
      </c>
    </row>
    <row r="137" spans="1:2" ht="12.75">
      <c r="A137" s="47" t="s">
        <v>75</v>
      </c>
      <c r="B137" s="46">
        <v>71</v>
      </c>
    </row>
    <row r="138" spans="1:2" ht="15.75">
      <c r="A138" s="48" t="s">
        <v>16</v>
      </c>
      <c r="B138" s="45">
        <f>(B135*0.2)+(B136*0.6)+(B137*0.2)</f>
        <v>93</v>
      </c>
    </row>
    <row r="140" ht="18">
      <c r="A140" s="37" t="s">
        <v>84</v>
      </c>
    </row>
    <row r="141" spans="1:2" ht="12.75">
      <c r="A141" s="47" t="s">
        <v>73</v>
      </c>
      <c r="B141" s="46">
        <v>93</v>
      </c>
    </row>
    <row r="142" spans="1:2" ht="12.75">
      <c r="A142" s="47" t="s">
        <v>74</v>
      </c>
      <c r="B142" s="46">
        <v>69</v>
      </c>
    </row>
    <row r="143" spans="1:2" ht="12.75">
      <c r="A143" s="47" t="s">
        <v>75</v>
      </c>
      <c r="B143" s="46">
        <v>66</v>
      </c>
    </row>
    <row r="144" spans="1:2" ht="15.75">
      <c r="A144" s="48" t="s">
        <v>16</v>
      </c>
      <c r="B144" s="45">
        <f>(B141*0.2)+(B142*0.6)+(B143*0.2)</f>
        <v>73</v>
      </c>
    </row>
    <row r="146" ht="18">
      <c r="A146" s="37" t="s">
        <v>72</v>
      </c>
    </row>
    <row r="147" spans="1:2" ht="12.75">
      <c r="A147" s="47" t="s">
        <v>73</v>
      </c>
      <c r="B147" s="46">
        <v>14572</v>
      </c>
    </row>
    <row r="148" spans="1:2" ht="12.75">
      <c r="A148" s="47" t="s">
        <v>74</v>
      </c>
      <c r="B148" s="46">
        <v>13685</v>
      </c>
    </row>
    <row r="149" spans="1:2" ht="12.75">
      <c r="A149" s="47" t="s">
        <v>75</v>
      </c>
      <c r="B149" s="46">
        <v>12738</v>
      </c>
    </row>
    <row r="150" spans="1:2" ht="15.75">
      <c r="A150" s="48" t="s">
        <v>16</v>
      </c>
      <c r="B150" s="45">
        <f>(B147*0.2)+(B148*0.6)+(B149*0.2)</f>
        <v>13673</v>
      </c>
    </row>
    <row r="152" spans="1:2" ht="18">
      <c r="A152" s="42" t="s">
        <v>76</v>
      </c>
      <c r="B152" s="50">
        <f>GEOMEAN(B120,B126,B132,B138,B144,B150)*0.4067</f>
        <v>79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79</v>
      </c>
    </row>
    <row r="155" spans="1:2" ht="20.25">
      <c r="A155" s="43" t="s">
        <v>78</v>
      </c>
      <c r="B155" s="58">
        <f>AVERAGE(B94,B98,B106,B114,B152)</f>
        <v>86</v>
      </c>
    </row>
    <row r="156" spans="1:2" ht="20.25">
      <c r="A156" s="43" t="s">
        <v>79</v>
      </c>
      <c r="B156" s="58">
        <f>AVERAGE(B154,B155)</f>
        <v>83</v>
      </c>
    </row>
    <row r="158" ht="18">
      <c r="A158" s="37" t="s">
        <v>94</v>
      </c>
    </row>
    <row r="159" spans="1:2" ht="12.75">
      <c r="A159" s="47" t="s">
        <v>93</v>
      </c>
      <c r="B159" s="33">
        <v>37.8</v>
      </c>
    </row>
    <row r="160" spans="1:2" ht="12.75">
      <c r="A160" s="47" t="s">
        <v>91</v>
      </c>
      <c r="B160" s="33">
        <v>12.31</v>
      </c>
    </row>
    <row r="161" spans="1:2" ht="12.75">
      <c r="A161" s="47" t="s">
        <v>92</v>
      </c>
      <c r="B161" s="33">
        <f>B159*0.001/0.025</f>
        <v>1.51</v>
      </c>
    </row>
    <row r="162" spans="1:2" ht="15.75">
      <c r="A162" s="48" t="s">
        <v>16</v>
      </c>
      <c r="B162" s="45">
        <f>B160*B161</f>
        <v>19</v>
      </c>
    </row>
    <row r="164" ht="18">
      <c r="A164" s="37" t="s">
        <v>95</v>
      </c>
    </row>
    <row r="165" spans="1:2" ht="12.75">
      <c r="A165" s="47" t="s">
        <v>93</v>
      </c>
      <c r="B165" s="33">
        <v>107.5</v>
      </c>
    </row>
    <row r="166" spans="1:2" ht="12.75">
      <c r="A166" s="47" t="s">
        <v>91</v>
      </c>
      <c r="B166" s="33">
        <v>12.9</v>
      </c>
    </row>
    <row r="167" spans="1:2" ht="12.75">
      <c r="A167" s="47" t="s">
        <v>92</v>
      </c>
      <c r="B167" s="33">
        <f>B165*0.001/0.025</f>
        <v>4.3</v>
      </c>
    </row>
    <row r="168" spans="1:2" ht="15.75">
      <c r="A168" s="48" t="s">
        <v>16</v>
      </c>
      <c r="B168" s="45">
        <f>B166*B167</f>
        <v>55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1.01</v>
      </c>
    </row>
    <row r="3" spans="1:2" ht="12.75">
      <c r="A3" s="47" t="s">
        <v>2</v>
      </c>
      <c r="B3" s="33">
        <v>2.05</v>
      </c>
    </row>
    <row r="4" spans="1:2" ht="12.75">
      <c r="A4" s="47" t="s">
        <v>3</v>
      </c>
      <c r="B4" s="33">
        <v>1.89</v>
      </c>
    </row>
    <row r="5" spans="1:2" ht="12.75">
      <c r="A5" s="47" t="s">
        <v>4</v>
      </c>
      <c r="B5" s="33">
        <v>1.13</v>
      </c>
    </row>
    <row r="6" spans="1:2" ht="12.75">
      <c r="A6" s="47" t="s">
        <v>5</v>
      </c>
      <c r="B6" s="33">
        <v>1.78</v>
      </c>
    </row>
    <row r="7" spans="1:2" ht="12.75">
      <c r="A7" s="47" t="s">
        <v>6</v>
      </c>
      <c r="B7" s="33">
        <v>1.42</v>
      </c>
    </row>
    <row r="8" spans="1:2" ht="12.75">
      <c r="A8" s="47" t="s">
        <v>7</v>
      </c>
      <c r="B8" s="33">
        <v>1.51</v>
      </c>
    </row>
    <row r="9" spans="1:2" ht="12.75">
      <c r="A9" s="47" t="s">
        <v>8</v>
      </c>
      <c r="B9" s="33">
        <v>1.45</v>
      </c>
    </row>
    <row r="10" spans="1:2" ht="12.75">
      <c r="A10" s="47" t="s">
        <v>9</v>
      </c>
      <c r="B10" s="33">
        <v>2.02</v>
      </c>
    </row>
    <row r="11" spans="1:2" ht="15.75">
      <c r="A11" s="54" t="s">
        <v>10</v>
      </c>
      <c r="B11" s="34">
        <v>2.02</v>
      </c>
    </row>
    <row r="12" spans="1:2" ht="15.75">
      <c r="A12" s="54" t="s">
        <v>11</v>
      </c>
      <c r="B12" s="34">
        <v>1.7</v>
      </c>
    </row>
    <row r="13" spans="1:2" ht="15.75">
      <c r="A13" s="54" t="s">
        <v>4</v>
      </c>
      <c r="B13" s="34">
        <v>1.13</v>
      </c>
    </row>
    <row r="15" ht="18">
      <c r="A15" s="37" t="s">
        <v>12</v>
      </c>
    </row>
    <row r="16" spans="1:2" ht="12.75">
      <c r="A16" s="47" t="s">
        <v>13</v>
      </c>
      <c r="B16" s="33">
        <v>1.82</v>
      </c>
    </row>
    <row r="17" spans="1:2" ht="12.75">
      <c r="A17" s="47" t="s">
        <v>14</v>
      </c>
      <c r="B17" s="33">
        <v>1.84</v>
      </c>
    </row>
    <row r="18" spans="1:2" ht="12.75">
      <c r="A18" s="47" t="s">
        <v>15</v>
      </c>
      <c r="B18" s="33">
        <v>3.34</v>
      </c>
    </row>
    <row r="19" spans="1:2" ht="15.75">
      <c r="A19" s="54" t="s">
        <v>16</v>
      </c>
      <c r="B19" s="34">
        <v>2.05</v>
      </c>
    </row>
    <row r="20" spans="1:2" ht="15.75">
      <c r="A20" s="54" t="s">
        <v>9</v>
      </c>
      <c r="B20" s="35">
        <v>0.00450231481481481</v>
      </c>
    </row>
    <row r="22" spans="1:2" ht="18">
      <c r="A22" s="49" t="s">
        <v>17</v>
      </c>
      <c r="B22" s="35">
        <v>0.0249421296296296</v>
      </c>
    </row>
    <row r="24" spans="1:2" ht="18">
      <c r="A24" s="40" t="s">
        <v>18</v>
      </c>
      <c r="B24" s="50">
        <f>GEOMEAN(B11,B12,B13,B16,B18,(1/B20),(1/B22))*11.8</f>
        <v>68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0.1978</v>
      </c>
      <c r="C28" s="51">
        <v>0.4399</v>
      </c>
      <c r="D28" s="51">
        <v>0.7194</v>
      </c>
      <c r="E28" s="51">
        <v>0.6053</v>
      </c>
      <c r="F28" s="51">
        <v>0.8698</v>
      </c>
      <c r="G28" s="51">
        <v>0.5529</v>
      </c>
    </row>
    <row r="29" spans="1:7" ht="12.75">
      <c r="A29" s="47"/>
      <c r="B29" s="51">
        <v>0.1985</v>
      </c>
      <c r="C29" s="51">
        <v>0.4393</v>
      </c>
      <c r="D29" s="51">
        <v>0.7196</v>
      </c>
      <c r="E29" s="51">
        <v>0.6055</v>
      </c>
      <c r="F29" s="51">
        <v>0.8727</v>
      </c>
      <c r="G29" s="51">
        <v>0.3161</v>
      </c>
    </row>
    <row r="30" spans="1:7" ht="12.75">
      <c r="A30" s="47"/>
      <c r="B30" s="51">
        <v>0.1978</v>
      </c>
      <c r="C30" s="51">
        <v>0.4394</v>
      </c>
      <c r="D30" s="51">
        <v>0.7201</v>
      </c>
      <c r="E30" s="51">
        <v>0.6058</v>
      </c>
      <c r="F30" s="51">
        <v>0.871</v>
      </c>
      <c r="G30" s="51">
        <v>0.3306</v>
      </c>
    </row>
    <row r="31" spans="1:7" ht="12.75">
      <c r="A31" s="47"/>
      <c r="B31" s="51">
        <v>0.1979</v>
      </c>
      <c r="C31" s="51">
        <v>0.4394</v>
      </c>
      <c r="D31" s="51">
        <v>0.7198</v>
      </c>
      <c r="E31" s="51">
        <v>0.6046</v>
      </c>
      <c r="F31" s="51">
        <v>0.8705</v>
      </c>
      <c r="G31" s="51">
        <v>0.3279</v>
      </c>
    </row>
    <row r="32" spans="1:7" ht="12.75">
      <c r="A32" s="47"/>
      <c r="B32" s="51">
        <v>0.1982</v>
      </c>
      <c r="C32" s="51">
        <v>0.44</v>
      </c>
      <c r="D32" s="51">
        <v>0.7217</v>
      </c>
      <c r="E32" s="51">
        <v>0.606</v>
      </c>
      <c r="F32" s="51">
        <v>0.8679</v>
      </c>
      <c r="G32" s="51">
        <v>0.3558</v>
      </c>
    </row>
    <row r="33" spans="1:7" ht="12.75">
      <c r="A33" s="47"/>
      <c r="B33" s="51">
        <v>0.1979</v>
      </c>
      <c r="C33" s="51">
        <v>0.4395</v>
      </c>
      <c r="D33" s="51">
        <v>0.7201</v>
      </c>
      <c r="E33" s="51">
        <v>0.6067</v>
      </c>
      <c r="F33" s="51">
        <v>0.8766</v>
      </c>
      <c r="G33" s="51">
        <v>0.3203</v>
      </c>
    </row>
    <row r="34" spans="1:7" ht="12.75">
      <c r="A34" s="47"/>
      <c r="B34" s="51">
        <v>0.198</v>
      </c>
      <c r="C34" s="51">
        <v>0.4416</v>
      </c>
      <c r="D34" s="51">
        <v>0.7195</v>
      </c>
      <c r="E34" s="51">
        <v>0.6073</v>
      </c>
      <c r="F34" s="51">
        <v>0.868</v>
      </c>
      <c r="G34" s="51">
        <v>0.315</v>
      </c>
    </row>
    <row r="35" spans="1:7" ht="12.75">
      <c r="A35" s="47"/>
      <c r="B35" s="51">
        <v>0.198</v>
      </c>
      <c r="C35" s="51">
        <v>0.4415</v>
      </c>
      <c r="D35" s="51">
        <v>0.7209</v>
      </c>
      <c r="E35" s="51">
        <v>0.6057</v>
      </c>
      <c r="F35" s="51">
        <v>0.876</v>
      </c>
      <c r="G35" s="51">
        <v>0.3821</v>
      </c>
    </row>
    <row r="36" spans="1:7" ht="12.75">
      <c r="A36" s="47"/>
      <c r="B36" s="51">
        <v>0.1982</v>
      </c>
      <c r="C36" s="51">
        <v>0.4403</v>
      </c>
      <c r="D36" s="51">
        <v>0.7274</v>
      </c>
      <c r="E36" s="51">
        <v>0.6102</v>
      </c>
      <c r="F36" s="51">
        <v>0.8829</v>
      </c>
      <c r="G36" s="51">
        <v>0.3172</v>
      </c>
    </row>
    <row r="37" spans="1:7" ht="12.75">
      <c r="A37" s="47"/>
      <c r="B37" s="51">
        <v>0.198</v>
      </c>
      <c r="C37" s="51">
        <v>0.4406</v>
      </c>
      <c r="D37" s="51">
        <v>0.7227</v>
      </c>
      <c r="E37" s="51">
        <v>0.6076</v>
      </c>
      <c r="F37" s="51">
        <v>0.8698</v>
      </c>
      <c r="G37" s="51">
        <v>0.3134</v>
      </c>
    </row>
    <row r="38" spans="1:2" ht="15.75">
      <c r="A38" s="54" t="s">
        <v>16</v>
      </c>
      <c r="B38" s="36">
        <f>GEOMEAN(B28:G37)</f>
        <v>0.4755</v>
      </c>
    </row>
    <row r="40" ht="18">
      <c r="A40" s="37" t="s">
        <v>27</v>
      </c>
    </row>
    <row r="41" spans="1:2" ht="12.75">
      <c r="A41" s="47" t="s">
        <v>15</v>
      </c>
      <c r="B41" s="33">
        <v>1.4</v>
      </c>
    </row>
    <row r="42" spans="1:2" ht="12.75">
      <c r="A42" s="47" t="s">
        <v>14</v>
      </c>
      <c r="B42" s="33">
        <v>1.32</v>
      </c>
    </row>
    <row r="43" spans="1:2" ht="12.75">
      <c r="A43" s="47" t="s">
        <v>28</v>
      </c>
      <c r="B43" s="33">
        <v>1.43</v>
      </c>
    </row>
    <row r="44" spans="1:2" ht="12.75">
      <c r="A44" s="47" t="s">
        <v>29</v>
      </c>
      <c r="B44" s="33">
        <v>2.45</v>
      </c>
    </row>
    <row r="45" spans="1:2" ht="12.75">
      <c r="A45" s="47" t="s">
        <v>30</v>
      </c>
      <c r="B45" s="33">
        <v>1.38</v>
      </c>
    </row>
    <row r="46" spans="1:2" ht="12.75">
      <c r="A46" s="47" t="s">
        <v>31</v>
      </c>
      <c r="B46" s="33">
        <v>1.56</v>
      </c>
    </row>
    <row r="47" spans="1:2" ht="15.75">
      <c r="A47" s="54" t="s">
        <v>16</v>
      </c>
      <c r="B47" s="34">
        <f>GEOMEAN(B41,B43,B44)</f>
        <v>1.7</v>
      </c>
    </row>
    <row r="49" ht="18">
      <c r="A49" s="37" t="s">
        <v>32</v>
      </c>
    </row>
    <row r="50" spans="1:2" ht="12.75">
      <c r="A50" s="47" t="s">
        <v>11</v>
      </c>
      <c r="B50" s="33">
        <v>116.04</v>
      </c>
    </row>
    <row r="51" spans="1:2" ht="12.75">
      <c r="A51" s="47" t="s">
        <v>15</v>
      </c>
      <c r="B51" s="33">
        <v>253.07</v>
      </c>
    </row>
    <row r="52" spans="1:2" ht="12.75">
      <c r="A52" s="47" t="s">
        <v>14</v>
      </c>
      <c r="B52" s="33">
        <v>258.8</v>
      </c>
    </row>
    <row r="53" spans="1:2" ht="12.75">
      <c r="A53" s="47" t="s">
        <v>33</v>
      </c>
      <c r="B53" s="33">
        <v>627.91</v>
      </c>
    </row>
    <row r="54" spans="1:2" ht="15.75">
      <c r="A54" s="54" t="s">
        <v>16</v>
      </c>
      <c r="B54" s="34">
        <f>B50+B51</f>
        <v>369.11</v>
      </c>
    </row>
    <row r="56" spans="1:2" ht="18">
      <c r="A56" s="40" t="s">
        <v>26</v>
      </c>
      <c r="B56" s="50">
        <f>GEOMEAN(1/B38,B47,1/B54)*423.5</f>
        <v>90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0.855787037037037</v>
      </c>
      <c r="C60" s="53">
        <v>0.872743055555556</v>
      </c>
      <c r="D60" s="53">
        <f aca="true" t="shared" si="0" ref="D60:D67">C60-B60</f>
        <v>0.016956018518519</v>
      </c>
    </row>
    <row r="61" spans="1:4" ht="12.75">
      <c r="A61" s="47" t="s">
        <v>36</v>
      </c>
      <c r="B61" s="53">
        <v>0.89212962962963</v>
      </c>
      <c r="C61" s="53">
        <v>0.896342592592593</v>
      </c>
      <c r="D61" s="53">
        <f t="shared" si="0"/>
        <v>0.00421296296296292</v>
      </c>
    </row>
    <row r="62" spans="1:4" ht="12.75">
      <c r="A62" s="47" t="s">
        <v>37</v>
      </c>
      <c r="B62" s="53">
        <v>0.900520833333333</v>
      </c>
      <c r="C62" s="53">
        <v>0.907002314814815</v>
      </c>
      <c r="D62" s="53">
        <f t="shared" si="0"/>
        <v>0.00648148148148198</v>
      </c>
    </row>
    <row r="63" spans="1:4" ht="12.75">
      <c r="A63" s="47" t="s">
        <v>38</v>
      </c>
      <c r="B63" s="53">
        <v>0.879108796296296</v>
      </c>
      <c r="C63" s="53">
        <v>0.882118055555556</v>
      </c>
      <c r="D63" s="53">
        <f t="shared" si="0"/>
        <v>0.00300925925925999</v>
      </c>
    </row>
    <row r="64" spans="1:4" ht="12.75">
      <c r="A64" s="47" t="s">
        <v>39</v>
      </c>
      <c r="B64" s="53">
        <v>0.883344907407407</v>
      </c>
      <c r="C64" s="53">
        <v>0.891342592592593</v>
      </c>
      <c r="D64" s="53">
        <f t="shared" si="0"/>
        <v>0.00799768518518595</v>
      </c>
    </row>
    <row r="65" spans="1:4" ht="12.75">
      <c r="A65" s="47" t="s">
        <v>40</v>
      </c>
      <c r="B65" s="53">
        <v>0.87306712962963</v>
      </c>
      <c r="C65" s="53">
        <v>0.87875</v>
      </c>
      <c r="D65" s="53">
        <f t="shared" si="0"/>
        <v>0.00568287037037007</v>
      </c>
    </row>
    <row r="66" spans="1:4" ht="12.75">
      <c r="A66" s="47" t="s">
        <v>41</v>
      </c>
      <c r="B66" s="53">
        <v>0.882349537037037</v>
      </c>
      <c r="C66" s="53">
        <v>0.883344907407407</v>
      </c>
      <c r="D66" s="53">
        <f t="shared" si="0"/>
        <v>0.000995370370370008</v>
      </c>
    </row>
    <row r="67" spans="1:4" ht="12.75">
      <c r="A67" s="47" t="s">
        <v>42</v>
      </c>
      <c r="B67" s="53">
        <v>0.89650462962963</v>
      </c>
      <c r="C67" s="53">
        <v>0.900752314814815</v>
      </c>
      <c r="D67" s="53">
        <f t="shared" si="0"/>
        <v>0.00424768518518504</v>
      </c>
    </row>
    <row r="68" spans="1:2" ht="15.75">
      <c r="A68" s="54" t="s">
        <v>16</v>
      </c>
      <c r="B68" s="35">
        <f>GEOMEAN(D60:D67)</f>
        <v>0.00476940620417246</v>
      </c>
    </row>
    <row r="70" spans="1:2" ht="18">
      <c r="A70" s="40" t="s">
        <v>43</v>
      </c>
      <c r="B70" s="50">
        <f>1/B68*0.34245</f>
        <v>72</v>
      </c>
    </row>
    <row r="72" spans="1:2" ht="18">
      <c r="A72" s="49" t="s">
        <v>83</v>
      </c>
      <c r="B72" s="35">
        <v>0.00240740740740741</v>
      </c>
    </row>
    <row r="74" spans="1:2" ht="18">
      <c r="A74" s="40" t="s">
        <v>44</v>
      </c>
      <c r="B74" s="50">
        <f>1/B72*0.1447</f>
        <v>60</v>
      </c>
    </row>
    <row r="76" ht="18">
      <c r="A76" s="37" t="s">
        <v>56</v>
      </c>
    </row>
    <row r="77" spans="1:2" ht="12.75">
      <c r="A77" s="47" t="s">
        <v>45</v>
      </c>
      <c r="B77" s="44">
        <v>1279</v>
      </c>
    </row>
    <row r="78" spans="1:2" ht="12.75">
      <c r="A78" s="47" t="s">
        <v>46</v>
      </c>
      <c r="B78" s="44">
        <v>453</v>
      </c>
    </row>
    <row r="79" spans="1:2" ht="12.75">
      <c r="A79" s="47" t="s">
        <v>47</v>
      </c>
      <c r="B79" s="44">
        <v>39</v>
      </c>
    </row>
    <row r="80" spans="1:2" ht="15.75">
      <c r="A80" s="48" t="s">
        <v>16</v>
      </c>
      <c r="B80" s="45">
        <f>GEOMEAN((B77*0.6),(B78*0.3),(B79*0.1))</f>
        <v>74</v>
      </c>
    </row>
    <row r="82" spans="1:2" ht="18">
      <c r="A82" s="56" t="s">
        <v>48</v>
      </c>
      <c r="B82" s="50">
        <f>B80*0.68</f>
        <v>50</v>
      </c>
    </row>
    <row r="84" ht="18">
      <c r="A84" s="37" t="s">
        <v>49</v>
      </c>
    </row>
    <row r="85" spans="1:2" ht="12.75">
      <c r="A85" s="47" t="s">
        <v>50</v>
      </c>
      <c r="B85" s="33">
        <v>36.42</v>
      </c>
    </row>
    <row r="86" spans="1:2" ht="12.75">
      <c r="A86" s="47" t="s">
        <v>51</v>
      </c>
      <c r="B86" s="33">
        <v>10.69</v>
      </c>
    </row>
    <row r="87" spans="1:2" ht="15.75">
      <c r="A87" s="48" t="s">
        <v>16</v>
      </c>
      <c r="B87" s="34">
        <v>7.9</v>
      </c>
    </row>
    <row r="89" spans="1:2" ht="18">
      <c r="A89" s="56" t="s">
        <v>52</v>
      </c>
      <c r="B89" s="50">
        <f>B87*9.38</f>
        <v>74</v>
      </c>
    </row>
    <row r="91" spans="1:2" ht="18">
      <c r="A91" s="49" t="s">
        <v>53</v>
      </c>
      <c r="B91" s="35">
        <v>0.00168981481481481</v>
      </c>
    </row>
    <row r="92" spans="1:2" ht="18">
      <c r="A92" s="49" t="s">
        <v>55</v>
      </c>
      <c r="B92" s="35">
        <v>0.00375</v>
      </c>
    </row>
    <row r="94" spans="1:2" ht="18">
      <c r="A94" s="56" t="s">
        <v>54</v>
      </c>
      <c r="B94" s="50">
        <f>GEOMEAN(1/B91,1/B92)*0.1862</f>
        <v>74</v>
      </c>
    </row>
    <row r="96" spans="1:2" ht="18">
      <c r="A96" s="49" t="s">
        <v>57</v>
      </c>
      <c r="B96" s="35">
        <v>0.00821759259259259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0.00423611111111111</v>
      </c>
    </row>
    <row r="101" spans="1:2" ht="18">
      <c r="A101" s="49" t="s">
        <v>61</v>
      </c>
      <c r="B101" s="35">
        <v>0.0074537037037037</v>
      </c>
    </row>
    <row r="102" spans="1:2" ht="18">
      <c r="A102" s="49" t="s">
        <v>62</v>
      </c>
      <c r="B102" s="35">
        <v>0.00168981481481481</v>
      </c>
    </row>
    <row r="103" spans="1:2" ht="18">
      <c r="A103" s="49" t="s">
        <v>63</v>
      </c>
      <c r="B103" s="35">
        <v>0.0025462962962963</v>
      </c>
    </row>
    <row r="104" spans="1:2" ht="18">
      <c r="A104" s="49" t="s">
        <v>64</v>
      </c>
      <c r="B104" s="35">
        <v>0.00173611111111111</v>
      </c>
    </row>
    <row r="106" spans="1:2" ht="18">
      <c r="A106" s="56" t="s">
        <v>86</v>
      </c>
      <c r="B106" s="50">
        <f>GEOMEAN(1/B100,1/B101,1/B102,1/B103,1/B104)*0.2501</f>
        <v>84</v>
      </c>
    </row>
    <row r="108" spans="1:2" ht="18">
      <c r="A108" s="49" t="s">
        <v>59</v>
      </c>
      <c r="B108" s="35">
        <v>0.0214467592592593</v>
      </c>
    </row>
    <row r="109" spans="1:2" ht="18">
      <c r="A109" s="49" t="s">
        <v>65</v>
      </c>
      <c r="B109" s="35">
        <v>0.00502314814814815</v>
      </c>
    </row>
    <row r="110" spans="1:2" ht="18">
      <c r="A110" s="49" t="s">
        <v>66</v>
      </c>
      <c r="B110" s="35">
        <v>0.110601851851852</v>
      </c>
    </row>
    <row r="111" spans="1:2" ht="18">
      <c r="A111" s="49" t="s">
        <v>67</v>
      </c>
      <c r="B111" s="35">
        <v>0.00289351851851852</v>
      </c>
    </row>
    <row r="112" spans="1:2" ht="18">
      <c r="A112" s="49" t="s">
        <v>68</v>
      </c>
      <c r="B112" s="35">
        <v>0.0216898148148148</v>
      </c>
    </row>
    <row r="114" spans="1:2" ht="18">
      <c r="A114" s="56" t="s">
        <v>87</v>
      </c>
      <c r="B114" s="50">
        <f>GEOMEAN(1/B108,1/B109,1/B110,1/B111,1/B112)*0.929</f>
        <v>62</v>
      </c>
    </row>
    <row r="116" ht="18">
      <c r="A116" s="37" t="s">
        <v>69</v>
      </c>
    </row>
    <row r="117" spans="1:2" ht="12.75">
      <c r="A117" s="47" t="s">
        <v>73</v>
      </c>
      <c r="B117" s="46">
        <v>109</v>
      </c>
    </row>
    <row r="118" spans="1:2" ht="12.75">
      <c r="A118" s="47" t="s">
        <v>74</v>
      </c>
      <c r="B118" s="46">
        <v>90</v>
      </c>
    </row>
    <row r="119" spans="1:2" ht="12.75">
      <c r="A119" s="47" t="s">
        <v>75</v>
      </c>
      <c r="B119" s="46">
        <v>82</v>
      </c>
    </row>
    <row r="120" spans="1:2" ht="15.75">
      <c r="A120" s="48" t="s">
        <v>16</v>
      </c>
      <c r="B120" s="45">
        <f>(B117*0.2)+(B118*0.6)+(B119*0.2)</f>
        <v>92</v>
      </c>
    </row>
    <row r="122" ht="18">
      <c r="A122" s="37" t="s">
        <v>70</v>
      </c>
    </row>
    <row r="123" spans="1:2" ht="12.75">
      <c r="A123" s="47" t="s">
        <v>73</v>
      </c>
      <c r="B123" s="46">
        <v>82</v>
      </c>
    </row>
    <row r="124" spans="1:2" ht="12.75">
      <c r="A124" s="47" t="s">
        <v>74</v>
      </c>
      <c r="B124" s="46">
        <v>80</v>
      </c>
    </row>
    <row r="125" spans="1:2" ht="12.75">
      <c r="A125" s="47" t="s">
        <v>75</v>
      </c>
      <c r="B125" s="46">
        <v>80</v>
      </c>
    </row>
    <row r="126" spans="1:2" ht="15.75">
      <c r="A126" s="48" t="s">
        <v>16</v>
      </c>
      <c r="B126" s="45">
        <f>(B123*0.2)+(B124*0.6)+(B125*0.2)</f>
        <v>80</v>
      </c>
    </row>
    <row r="128" ht="18">
      <c r="A128" s="37" t="s">
        <v>71</v>
      </c>
    </row>
    <row r="129" spans="1:2" ht="12.75">
      <c r="A129" s="47" t="s">
        <v>73</v>
      </c>
      <c r="B129" s="46">
        <v>58</v>
      </c>
    </row>
    <row r="130" spans="1:2" ht="12.75">
      <c r="A130" s="47" t="s">
        <v>74</v>
      </c>
      <c r="B130" s="46">
        <v>50</v>
      </c>
    </row>
    <row r="131" spans="1:2" ht="12.75">
      <c r="A131" s="47" t="s">
        <v>75</v>
      </c>
      <c r="B131" s="46">
        <v>49</v>
      </c>
    </row>
    <row r="132" spans="1:2" ht="15.75">
      <c r="A132" s="48" t="s">
        <v>16</v>
      </c>
      <c r="B132" s="45">
        <f>(B129*0.2)+(B130*0.6)+(B131*0.2)</f>
        <v>51</v>
      </c>
    </row>
    <row r="134" ht="18">
      <c r="A134" s="37" t="s">
        <v>85</v>
      </c>
    </row>
    <row r="135" spans="1:2" ht="12.75">
      <c r="A135" s="47" t="s">
        <v>73</v>
      </c>
      <c r="B135" s="46">
        <v>91</v>
      </c>
    </row>
    <row r="136" spans="1:2" ht="12.75">
      <c r="A136" s="47" t="s">
        <v>74</v>
      </c>
      <c r="B136" s="46">
        <v>82</v>
      </c>
    </row>
    <row r="137" spans="1:2" ht="12.75">
      <c r="A137" s="47" t="s">
        <v>75</v>
      </c>
      <c r="B137" s="46">
        <v>60</v>
      </c>
    </row>
    <row r="138" spans="1:2" ht="15.75">
      <c r="A138" s="48" t="s">
        <v>16</v>
      </c>
      <c r="B138" s="45">
        <f>(B135*0.2)+(B136*0.6)+(B137*0.2)</f>
        <v>79</v>
      </c>
    </row>
    <row r="140" ht="18">
      <c r="A140" s="37" t="s">
        <v>84</v>
      </c>
    </row>
    <row r="141" spans="1:2" ht="12.75">
      <c r="A141" s="47" t="s">
        <v>73</v>
      </c>
      <c r="B141" s="46">
        <v>80</v>
      </c>
    </row>
    <row r="142" spans="1:2" ht="12.75">
      <c r="A142" s="47" t="s">
        <v>74</v>
      </c>
      <c r="B142" s="46">
        <v>60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64</v>
      </c>
    </row>
    <row r="146" ht="18">
      <c r="A146" s="37" t="s">
        <v>72</v>
      </c>
    </row>
    <row r="147" spans="1:2" ht="12.75">
      <c r="A147" s="47" t="s">
        <v>73</v>
      </c>
      <c r="B147" s="46">
        <v>14856</v>
      </c>
    </row>
    <row r="148" spans="1:2" ht="12.75">
      <c r="A148" s="47" t="s">
        <v>74</v>
      </c>
      <c r="B148" s="46">
        <v>11935</v>
      </c>
    </row>
    <row r="149" spans="1:2" ht="12.75">
      <c r="A149" s="47" t="s">
        <v>75</v>
      </c>
      <c r="B149" s="46">
        <v>11670</v>
      </c>
    </row>
    <row r="150" spans="1:2" ht="15.75">
      <c r="A150" s="48" t="s">
        <v>16</v>
      </c>
      <c r="B150" s="45">
        <f>(B147*0.2)+(B148*0.6)+(B149*0.2)</f>
        <v>12466</v>
      </c>
    </row>
    <row r="152" spans="1:2" ht="18">
      <c r="A152" s="42" t="s">
        <v>76</v>
      </c>
      <c r="B152" s="50">
        <f>GEOMEAN(B120,B126,B132,B138,B144,B150)*0.4067</f>
        <v>69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69</v>
      </c>
    </row>
    <row r="155" spans="1:2" ht="20.25">
      <c r="A155" s="43" t="s">
        <v>78</v>
      </c>
      <c r="B155" s="58">
        <f>AVERAGE(B94,B98,B106,B114,B152)</f>
        <v>76</v>
      </c>
    </row>
    <row r="156" spans="1:2" ht="20.25">
      <c r="A156" s="43" t="s">
        <v>79</v>
      </c>
      <c r="B156" s="58">
        <f>AVERAGE(B154,B155)</f>
        <v>73</v>
      </c>
    </row>
    <row r="158" ht="18">
      <c r="A158" s="37" t="s">
        <v>94</v>
      </c>
    </row>
    <row r="159" spans="1:2" ht="12.75">
      <c r="A159" s="47" t="s">
        <v>93</v>
      </c>
      <c r="B159" s="33">
        <v>59.1</v>
      </c>
    </row>
    <row r="160" spans="1:2" ht="12.75">
      <c r="A160" s="47" t="s">
        <v>91</v>
      </c>
      <c r="B160" s="33">
        <v>12.24</v>
      </c>
    </row>
    <row r="161" spans="1:2" ht="12.75">
      <c r="A161" s="47" t="s">
        <v>92</v>
      </c>
      <c r="B161" s="33">
        <f>B159*0.001/0.025</f>
        <v>2.36</v>
      </c>
    </row>
    <row r="162" spans="1:2" ht="15.75">
      <c r="A162" s="48" t="s">
        <v>16</v>
      </c>
      <c r="B162" s="45">
        <f>B160*B161</f>
        <v>29</v>
      </c>
    </row>
    <row r="164" ht="18">
      <c r="A164" s="37" t="s">
        <v>95</v>
      </c>
    </row>
    <row r="165" spans="1:2" ht="12.75">
      <c r="A165" s="47" t="s">
        <v>93</v>
      </c>
      <c r="B165" s="33">
        <v>148.1</v>
      </c>
    </row>
    <row r="166" spans="1:2" ht="12.75">
      <c r="A166" s="47" t="s">
        <v>91</v>
      </c>
      <c r="B166" s="33">
        <v>12.08</v>
      </c>
    </row>
    <row r="167" spans="1:2" ht="12.75">
      <c r="A167" s="47" t="s">
        <v>92</v>
      </c>
      <c r="B167" s="33">
        <f>B165*0.001/0.025</f>
        <v>5.92</v>
      </c>
    </row>
    <row r="168" spans="1:2" ht="15.75">
      <c r="A168" s="48" t="s">
        <v>16</v>
      </c>
      <c r="B168" s="45">
        <f>B166*B167</f>
        <v>72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0.99</v>
      </c>
    </row>
    <row r="3" spans="1:2" ht="12.75">
      <c r="A3" s="47" t="s">
        <v>2</v>
      </c>
      <c r="B3" s="33">
        <v>2.01</v>
      </c>
    </row>
    <row r="4" spans="1:2" ht="12.75">
      <c r="A4" s="47" t="s">
        <v>3</v>
      </c>
      <c r="B4" s="33">
        <v>1.87</v>
      </c>
    </row>
    <row r="5" spans="1:2" ht="12.75">
      <c r="A5" s="47" t="s">
        <v>4</v>
      </c>
      <c r="B5" s="33">
        <v>1.07</v>
      </c>
    </row>
    <row r="6" spans="1:2" ht="12.75">
      <c r="A6" s="47" t="s">
        <v>5</v>
      </c>
      <c r="B6" s="33">
        <v>1.7</v>
      </c>
    </row>
    <row r="7" spans="1:2" ht="12.75">
      <c r="A7" s="47" t="s">
        <v>6</v>
      </c>
      <c r="B7" s="33">
        <v>1.32</v>
      </c>
    </row>
    <row r="8" spans="1:2" ht="12.75">
      <c r="A8" s="47" t="s">
        <v>7</v>
      </c>
      <c r="B8" s="33">
        <v>1.45</v>
      </c>
    </row>
    <row r="9" spans="1:2" ht="12.75">
      <c r="A9" s="47" t="s">
        <v>8</v>
      </c>
      <c r="B9" s="33">
        <v>1.38</v>
      </c>
    </row>
    <row r="10" spans="1:2" ht="12.75">
      <c r="A10" s="47" t="s">
        <v>9</v>
      </c>
      <c r="B10" s="33">
        <v>1.88</v>
      </c>
    </row>
    <row r="11" spans="1:2" ht="15.75">
      <c r="A11" s="54" t="s">
        <v>10</v>
      </c>
      <c r="B11" s="34">
        <v>1.88</v>
      </c>
    </row>
    <row r="12" spans="1:2" ht="15.75">
      <c r="A12" s="54" t="s">
        <v>11</v>
      </c>
      <c r="B12" s="34">
        <v>1.65</v>
      </c>
    </row>
    <row r="13" spans="1:2" ht="15.75">
      <c r="A13" s="54" t="s">
        <v>4</v>
      </c>
      <c r="B13" s="34">
        <v>1.07</v>
      </c>
    </row>
    <row r="15" ht="18">
      <c r="A15" s="37" t="s">
        <v>12</v>
      </c>
    </row>
    <row r="16" spans="1:2" ht="12.75">
      <c r="A16" s="47" t="s">
        <v>13</v>
      </c>
      <c r="B16" s="33">
        <v>1.74</v>
      </c>
    </row>
    <row r="17" spans="1:2" ht="12.75">
      <c r="A17" s="47" t="s">
        <v>14</v>
      </c>
      <c r="B17" s="33">
        <v>1.74</v>
      </c>
    </row>
    <row r="18" spans="1:2" ht="12.75">
      <c r="A18" s="47" t="s">
        <v>15</v>
      </c>
      <c r="B18" s="33">
        <v>3.14</v>
      </c>
    </row>
    <row r="19" spans="1:2" ht="15.75">
      <c r="A19" s="54" t="s">
        <v>16</v>
      </c>
      <c r="B19" s="34">
        <v>1.96</v>
      </c>
    </row>
    <row r="20" spans="1:2" ht="15.75">
      <c r="A20" s="54" t="s">
        <v>9</v>
      </c>
      <c r="B20" s="35">
        <v>0.00480324074074074</v>
      </c>
    </row>
    <row r="22" spans="1:2" ht="18">
      <c r="A22" s="49" t="s">
        <v>17</v>
      </c>
      <c r="B22" s="35">
        <v>0.0267476851851852</v>
      </c>
    </row>
    <row r="24" spans="1:2" ht="18">
      <c r="A24" s="40" t="s">
        <v>18</v>
      </c>
      <c r="B24" s="50">
        <f>GEOMEAN(B11,B12,B13,B16,B18,(1/B20),(1/B22))*11.8</f>
        <v>64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0.21</v>
      </c>
      <c r="C28" s="51">
        <v>0.461</v>
      </c>
      <c r="D28" s="51">
        <v>0.7769</v>
      </c>
      <c r="E28" s="51">
        <v>0.6449</v>
      </c>
      <c r="F28" s="51">
        <v>0.9283</v>
      </c>
      <c r="G28" s="51">
        <v>0.3784</v>
      </c>
    </row>
    <row r="29" spans="1:7" ht="12.75">
      <c r="A29" s="47"/>
      <c r="B29" s="51">
        <v>0.2099</v>
      </c>
      <c r="C29" s="51">
        <v>0.4585</v>
      </c>
      <c r="D29" s="51">
        <v>0.779</v>
      </c>
      <c r="E29" s="51">
        <v>0.6483</v>
      </c>
      <c r="F29" s="51">
        <v>0.954</v>
      </c>
      <c r="G29" s="51">
        <v>0.3687</v>
      </c>
    </row>
    <row r="30" spans="1:7" ht="12.75">
      <c r="A30" s="47"/>
      <c r="B30" s="51">
        <v>0.2121</v>
      </c>
      <c r="C30" s="51">
        <v>0.4565</v>
      </c>
      <c r="D30" s="51">
        <v>0.7777</v>
      </c>
      <c r="E30" s="51">
        <v>0.6463</v>
      </c>
      <c r="F30" s="51">
        <v>0.9572</v>
      </c>
      <c r="G30" s="51">
        <v>0.3672</v>
      </c>
    </row>
    <row r="31" spans="1:7" ht="12.75">
      <c r="A31" s="47"/>
      <c r="B31" s="51">
        <v>0.21</v>
      </c>
      <c r="C31" s="51">
        <v>0.4578</v>
      </c>
      <c r="D31" s="51">
        <v>0.7773</v>
      </c>
      <c r="E31" s="51">
        <v>0.6467</v>
      </c>
      <c r="F31" s="51">
        <v>1.0618</v>
      </c>
      <c r="G31" s="51">
        <v>0.3405</v>
      </c>
    </row>
    <row r="32" spans="1:7" ht="12.75">
      <c r="A32" s="47"/>
      <c r="B32" s="51">
        <v>0.21</v>
      </c>
      <c r="C32" s="51">
        <v>0.4587</v>
      </c>
      <c r="D32" s="51">
        <v>0.7777</v>
      </c>
      <c r="E32" s="51">
        <v>0.6452</v>
      </c>
      <c r="F32" s="51">
        <v>1.062</v>
      </c>
      <c r="G32" s="51">
        <v>0.3576</v>
      </c>
    </row>
    <row r="33" spans="1:7" ht="12.75">
      <c r="A33" s="47"/>
      <c r="B33" s="51">
        <v>0.21</v>
      </c>
      <c r="C33" s="51">
        <v>0.4589</v>
      </c>
      <c r="D33" s="51">
        <v>0.7749</v>
      </c>
      <c r="E33" s="51">
        <v>0.6451</v>
      </c>
      <c r="F33" s="51">
        <v>0.9343</v>
      </c>
      <c r="G33" s="51">
        <v>0.3435</v>
      </c>
    </row>
    <row r="34" spans="1:7" ht="12.75">
      <c r="A34" s="47"/>
      <c r="B34" s="51">
        <v>0.21</v>
      </c>
      <c r="C34" s="51">
        <v>0.4584</v>
      </c>
      <c r="D34" s="51">
        <v>0.7745</v>
      </c>
      <c r="E34" s="51">
        <v>0.6432</v>
      </c>
      <c r="F34" s="51">
        <v>0.9392</v>
      </c>
      <c r="G34" s="51">
        <v>0.3357</v>
      </c>
    </row>
    <row r="35" spans="1:7" ht="12.75">
      <c r="A35" s="47"/>
      <c r="B35" s="51">
        <v>0.2099</v>
      </c>
      <c r="C35" s="51">
        <v>0.4595</v>
      </c>
      <c r="D35" s="51">
        <v>0.776</v>
      </c>
      <c r="E35" s="51">
        <v>0.6473</v>
      </c>
      <c r="F35" s="51">
        <v>0.9969</v>
      </c>
      <c r="G35" s="51">
        <v>0.4055</v>
      </c>
    </row>
    <row r="36" spans="1:7" ht="12.75">
      <c r="A36" s="47"/>
      <c r="B36" s="51">
        <v>0.2129</v>
      </c>
      <c r="C36" s="51">
        <v>0.4573</v>
      </c>
      <c r="D36" s="51">
        <v>0.7805</v>
      </c>
      <c r="E36" s="51">
        <v>0.6497</v>
      </c>
      <c r="F36" s="51">
        <v>0.94</v>
      </c>
      <c r="G36" s="51">
        <v>0.3299</v>
      </c>
    </row>
    <row r="37" spans="1:7" ht="12.75">
      <c r="A37" s="47"/>
      <c r="B37" s="51">
        <v>0.2102</v>
      </c>
      <c r="C37" s="51">
        <v>0.4567</v>
      </c>
      <c r="D37" s="51">
        <v>0.7758</v>
      </c>
      <c r="E37" s="51">
        <v>0.6491</v>
      </c>
      <c r="F37" s="51">
        <v>0.9225</v>
      </c>
      <c r="G37" s="51">
        <v>0.3345</v>
      </c>
    </row>
    <row r="38" spans="1:2" ht="15.75">
      <c r="A38" s="54" t="s">
        <v>16</v>
      </c>
      <c r="B38" s="36">
        <f>GEOMEAN(B28:G37)</f>
        <v>0.5055</v>
      </c>
    </row>
    <row r="40" ht="18">
      <c r="A40" s="37" t="s">
        <v>27</v>
      </c>
    </row>
    <row r="41" spans="1:2" ht="12.75">
      <c r="A41" s="47" t="s">
        <v>15</v>
      </c>
      <c r="B41" s="33">
        <v>1.32</v>
      </c>
    </row>
    <row r="42" spans="1:2" ht="12.75">
      <c r="A42" s="47" t="s">
        <v>14</v>
      </c>
      <c r="B42" s="33">
        <v>1.25</v>
      </c>
    </row>
    <row r="43" spans="1:2" ht="12.75">
      <c r="A43" s="47" t="s">
        <v>28</v>
      </c>
      <c r="B43" s="33">
        <v>1.35</v>
      </c>
    </row>
    <row r="44" spans="1:2" ht="12.75">
      <c r="A44" s="47" t="s">
        <v>29</v>
      </c>
      <c r="B44" s="33">
        <v>2.34</v>
      </c>
    </row>
    <row r="45" spans="1:2" ht="12.75">
      <c r="A45" s="47" t="s">
        <v>30</v>
      </c>
      <c r="B45" s="33">
        <v>1.31</v>
      </c>
    </row>
    <row r="46" spans="1:2" ht="12.75">
      <c r="A46" s="47" t="s">
        <v>31</v>
      </c>
      <c r="B46" s="33">
        <v>1.48</v>
      </c>
    </row>
    <row r="47" spans="1:2" ht="15.75">
      <c r="A47" s="54" t="s">
        <v>16</v>
      </c>
      <c r="B47" s="34">
        <f>GEOMEAN(B41,B43,B44)</f>
        <v>1.61</v>
      </c>
    </row>
    <row r="49" ht="18">
      <c r="A49" s="37" t="s">
        <v>32</v>
      </c>
    </row>
    <row r="50" spans="1:2" ht="12.75">
      <c r="A50" s="47" t="s">
        <v>11</v>
      </c>
      <c r="B50" s="33">
        <v>122.21</v>
      </c>
    </row>
    <row r="51" spans="1:2" ht="12.75">
      <c r="A51" s="47" t="s">
        <v>15</v>
      </c>
      <c r="B51" s="33">
        <v>269.29</v>
      </c>
    </row>
    <row r="52" spans="1:2" ht="12.75">
      <c r="A52" s="47" t="s">
        <v>14</v>
      </c>
      <c r="B52" s="33">
        <v>282.4</v>
      </c>
    </row>
    <row r="53" spans="1:2" ht="12.75">
      <c r="A53" s="47" t="s">
        <v>33</v>
      </c>
      <c r="B53" s="33">
        <v>673.9</v>
      </c>
    </row>
    <row r="54" spans="1:2" ht="15.75">
      <c r="A54" s="54" t="s">
        <v>16</v>
      </c>
      <c r="B54" s="34">
        <f>B50+B51</f>
        <v>391.5</v>
      </c>
    </row>
    <row r="56" spans="1:2" ht="18">
      <c r="A56" s="40" t="s">
        <v>26</v>
      </c>
      <c r="B56" s="50">
        <f>GEOMEAN(1/B38,B47,1/B54)*423.5</f>
        <v>85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0.688240740740741</v>
      </c>
      <c r="C60" s="53">
        <v>0.706273148148148</v>
      </c>
      <c r="D60" s="53">
        <f aca="true" t="shared" si="0" ref="D60:D67">C60-B60</f>
        <v>0.018032407407407</v>
      </c>
    </row>
    <row r="61" spans="1:4" ht="12.75">
      <c r="A61" s="47" t="s">
        <v>36</v>
      </c>
      <c r="B61" s="53">
        <v>0.724768518518519</v>
      </c>
      <c r="C61" s="53">
        <v>0.729675925925926</v>
      </c>
      <c r="D61" s="53">
        <f t="shared" si="0"/>
        <v>0.00490740740740703</v>
      </c>
    </row>
    <row r="62" spans="1:4" ht="12.75">
      <c r="A62" s="47" t="s">
        <v>37</v>
      </c>
      <c r="B62" s="53">
        <v>0.73375</v>
      </c>
      <c r="C62" s="53">
        <v>0.740416666666667</v>
      </c>
      <c r="D62" s="53">
        <f t="shared" si="0"/>
        <v>0.00666666666666693</v>
      </c>
    </row>
    <row r="63" spans="1:4" ht="12.75">
      <c r="A63" s="47" t="s">
        <v>38</v>
      </c>
      <c r="B63" s="53">
        <v>0.712337962962963</v>
      </c>
      <c r="C63" s="53">
        <v>0.715601851851852</v>
      </c>
      <c r="D63" s="53">
        <f t="shared" si="0"/>
        <v>0.00326388888888896</v>
      </c>
    </row>
    <row r="64" spans="1:4" ht="12.75">
      <c r="A64" s="47" t="s">
        <v>39</v>
      </c>
      <c r="B64" s="53">
        <v>0.716643518518519</v>
      </c>
      <c r="C64" s="53">
        <v>0.724768518518519</v>
      </c>
      <c r="D64" s="53">
        <f t="shared" si="0"/>
        <v>0.00812499999999994</v>
      </c>
    </row>
    <row r="65" spans="1:4" ht="12.75">
      <c r="A65" s="47" t="s">
        <v>40</v>
      </c>
      <c r="B65" s="53">
        <v>0.706273148148148</v>
      </c>
      <c r="C65" s="53">
        <v>0.712337962962963</v>
      </c>
      <c r="D65" s="53">
        <f t="shared" si="0"/>
        <v>0.00606481481481502</v>
      </c>
    </row>
    <row r="66" spans="1:4" ht="12.75">
      <c r="A66" s="47" t="s">
        <v>41</v>
      </c>
      <c r="B66" s="53">
        <v>0.715601851851852</v>
      </c>
      <c r="C66" s="53">
        <v>0.716643518518519</v>
      </c>
      <c r="D66" s="53">
        <f t="shared" si="0"/>
        <v>0.00104166666666705</v>
      </c>
    </row>
    <row r="67" spans="1:4" ht="12.75">
      <c r="A67" s="47" t="s">
        <v>42</v>
      </c>
      <c r="B67" s="53">
        <v>0.729675925925926</v>
      </c>
      <c r="C67" s="53">
        <v>0.73375</v>
      </c>
      <c r="D67" s="53">
        <f t="shared" si="0"/>
        <v>0.00407407407407401</v>
      </c>
    </row>
    <row r="68" spans="1:2" ht="15.75">
      <c r="A68" s="54" t="s">
        <v>16</v>
      </c>
      <c r="B68" s="35">
        <f>GEOMEAN(D60:D67)</f>
        <v>0.00501901584482592</v>
      </c>
    </row>
    <row r="70" spans="1:2" ht="18">
      <c r="A70" s="40" t="s">
        <v>43</v>
      </c>
      <c r="B70" s="50">
        <f>1/B68*0.34245</f>
        <v>68</v>
      </c>
    </row>
    <row r="72" spans="1:2" ht="18">
      <c r="A72" s="49" t="s">
        <v>83</v>
      </c>
      <c r="B72" s="35">
        <v>0.00256944444444444</v>
      </c>
    </row>
    <row r="74" spans="1:2" ht="18">
      <c r="A74" s="40" t="s">
        <v>44</v>
      </c>
      <c r="B74" s="50">
        <f>1/B72*0.1447</f>
        <v>56</v>
      </c>
    </row>
    <row r="76" ht="18">
      <c r="A76" s="37" t="s">
        <v>56</v>
      </c>
    </row>
    <row r="77" spans="1:2" ht="12.75">
      <c r="A77" s="47" t="s">
        <v>45</v>
      </c>
      <c r="B77" s="44">
        <v>1188</v>
      </c>
    </row>
    <row r="78" spans="1:2" ht="12.75">
      <c r="A78" s="47" t="s">
        <v>46</v>
      </c>
      <c r="B78" s="44">
        <v>417</v>
      </c>
    </row>
    <row r="79" spans="1:2" ht="12.75">
      <c r="A79" s="47" t="s">
        <v>47</v>
      </c>
      <c r="B79" s="44">
        <v>36</v>
      </c>
    </row>
    <row r="80" spans="1:2" ht="15.75">
      <c r="A80" s="48" t="s">
        <v>16</v>
      </c>
      <c r="B80" s="45">
        <f>GEOMEAN((B77*0.6),(B78*0.3),(B79*0.1))</f>
        <v>68</v>
      </c>
    </row>
    <row r="82" spans="1:2" ht="18">
      <c r="A82" s="56" t="s">
        <v>48</v>
      </c>
      <c r="B82" s="50">
        <f>B80*0.68</f>
        <v>46</v>
      </c>
    </row>
    <row r="84" ht="18">
      <c r="A84" s="37" t="s">
        <v>49</v>
      </c>
    </row>
    <row r="85" spans="1:2" ht="12.75">
      <c r="A85" s="47" t="s">
        <v>50</v>
      </c>
      <c r="B85" s="33">
        <v>33.94</v>
      </c>
    </row>
    <row r="86" spans="1:2" ht="12.75">
      <c r="A86" s="47" t="s">
        <v>51</v>
      </c>
      <c r="B86" s="33">
        <v>9.93</v>
      </c>
    </row>
    <row r="87" spans="1:2" ht="15.75">
      <c r="A87" s="48" t="s">
        <v>16</v>
      </c>
      <c r="B87" s="34">
        <v>7.35</v>
      </c>
    </row>
    <row r="89" spans="1:2" ht="18">
      <c r="A89" s="56" t="s">
        <v>52</v>
      </c>
      <c r="B89" s="50">
        <f>B87*9.38</f>
        <v>69</v>
      </c>
    </row>
    <row r="91" spans="1:2" ht="18">
      <c r="A91" s="49" t="s">
        <v>53</v>
      </c>
      <c r="B91" s="35">
        <v>0.001875</v>
      </c>
    </row>
    <row r="92" spans="1:2" ht="18">
      <c r="A92" s="49" t="s">
        <v>55</v>
      </c>
      <c r="B92" s="35">
        <v>0.00372685185185185</v>
      </c>
    </row>
    <row r="94" spans="1:2" ht="18">
      <c r="A94" s="56" t="s">
        <v>54</v>
      </c>
      <c r="B94" s="50">
        <f>GEOMEAN(1/B91,1/B92)*0.1862</f>
        <v>70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0.00453703703703704</v>
      </c>
    </row>
    <row r="101" spans="1:2" ht="18">
      <c r="A101" s="49" t="s">
        <v>61</v>
      </c>
      <c r="B101" s="35">
        <v>0.00800925925925926</v>
      </c>
    </row>
    <row r="102" spans="1:2" ht="18">
      <c r="A102" s="49" t="s">
        <v>62</v>
      </c>
      <c r="B102" s="35">
        <v>0.00181712962962963</v>
      </c>
    </row>
    <row r="103" spans="1:2" ht="18">
      <c r="A103" s="49" t="s">
        <v>63</v>
      </c>
      <c r="B103" s="35">
        <v>0.0027662037037037</v>
      </c>
    </row>
    <row r="104" spans="1:2" ht="18">
      <c r="A104" s="49" t="s">
        <v>64</v>
      </c>
      <c r="B104" s="35">
        <v>0.001875</v>
      </c>
    </row>
    <row r="106" spans="1:2" ht="18">
      <c r="A106" s="56" t="s">
        <v>86</v>
      </c>
      <c r="B106" s="50">
        <f>GEOMEAN(1/B100,1/B101,1/B102,1/B103,1/B104)*0.2501</f>
        <v>78</v>
      </c>
    </row>
    <row r="108" spans="1:2" ht="18">
      <c r="A108" s="49" t="s">
        <v>59</v>
      </c>
      <c r="B108" s="35">
        <v>0.0230092592592593</v>
      </c>
    </row>
    <row r="109" spans="1:2" ht="18">
      <c r="A109" s="49" t="s">
        <v>65</v>
      </c>
      <c r="B109" s="35">
        <v>0.00534722222222222</v>
      </c>
    </row>
    <row r="110" spans="1:2" ht="18">
      <c r="A110" s="49" t="s">
        <v>66</v>
      </c>
      <c r="B110" s="35">
        <v>0.118414351851852</v>
      </c>
    </row>
    <row r="111" spans="1:2" ht="18">
      <c r="A111" s="49" t="s">
        <v>67</v>
      </c>
      <c r="B111" s="35">
        <v>0.00309027777777778</v>
      </c>
    </row>
    <row r="112" spans="1:2" ht="18">
      <c r="A112" s="49" t="s">
        <v>68</v>
      </c>
      <c r="B112" s="35">
        <v>0.0231134259259259</v>
      </c>
    </row>
    <row r="114" spans="1:2" ht="18">
      <c r="A114" s="56" t="s">
        <v>87</v>
      </c>
      <c r="B114" s="50">
        <f>GEOMEAN(1/B108,1/B109,1/B110,1/B111,1/B112)*0.929</f>
        <v>58</v>
      </c>
    </row>
    <row r="116" ht="18">
      <c r="A116" s="37" t="s">
        <v>69</v>
      </c>
    </row>
    <row r="117" spans="1:2" ht="12.75">
      <c r="A117" s="47" t="s">
        <v>73</v>
      </c>
      <c r="B117" s="46">
        <v>102</v>
      </c>
    </row>
    <row r="118" spans="1:2" ht="12.75">
      <c r="A118" s="47" t="s">
        <v>74</v>
      </c>
      <c r="B118" s="46">
        <v>84</v>
      </c>
    </row>
    <row r="119" spans="1:2" ht="12.75">
      <c r="A119" s="47" t="s">
        <v>75</v>
      </c>
      <c r="B119" s="46">
        <v>77</v>
      </c>
    </row>
    <row r="120" spans="1:2" ht="15.75">
      <c r="A120" s="48" t="s">
        <v>16</v>
      </c>
      <c r="B120" s="45">
        <f>(B117*0.2)+(B118*0.6)+(B119*0.2)</f>
        <v>86</v>
      </c>
    </row>
    <row r="122" ht="18">
      <c r="A122" s="37" t="s">
        <v>70</v>
      </c>
    </row>
    <row r="123" spans="1:2" ht="12.75">
      <c r="A123" s="47" t="s">
        <v>73</v>
      </c>
      <c r="B123" s="46">
        <v>77</v>
      </c>
    </row>
    <row r="124" spans="1:2" ht="12.75">
      <c r="A124" s="47" t="s">
        <v>74</v>
      </c>
      <c r="B124" s="46">
        <v>76</v>
      </c>
    </row>
    <row r="125" spans="1:2" ht="12.75">
      <c r="A125" s="47" t="s">
        <v>75</v>
      </c>
      <c r="B125" s="46">
        <v>76</v>
      </c>
    </row>
    <row r="126" spans="1:2" ht="15.75">
      <c r="A126" s="48" t="s">
        <v>16</v>
      </c>
      <c r="B126" s="45">
        <f>(B123*0.2)+(B124*0.6)+(B125*0.2)</f>
        <v>76</v>
      </c>
    </row>
    <row r="128" ht="18">
      <c r="A128" s="37" t="s">
        <v>71</v>
      </c>
    </row>
    <row r="129" spans="1:2" ht="12.75">
      <c r="A129" s="47" t="s">
        <v>73</v>
      </c>
      <c r="B129" s="46">
        <v>54</v>
      </c>
    </row>
    <row r="130" spans="1:2" ht="12.75">
      <c r="A130" s="47" t="s">
        <v>74</v>
      </c>
      <c r="B130" s="46">
        <v>47</v>
      </c>
    </row>
    <row r="131" spans="1:2" ht="12.75">
      <c r="A131" s="47" t="s">
        <v>75</v>
      </c>
      <c r="B131" s="46">
        <v>46</v>
      </c>
    </row>
    <row r="132" spans="1:2" ht="15.75">
      <c r="A132" s="48" t="s">
        <v>16</v>
      </c>
      <c r="B132" s="45">
        <f>(B129*0.2)+(B130*0.6)+(B131*0.2)</f>
        <v>48</v>
      </c>
    </row>
    <row r="134" ht="18">
      <c r="A134" s="37" t="s">
        <v>85</v>
      </c>
    </row>
    <row r="135" spans="1:2" ht="12.75">
      <c r="A135" s="47" t="s">
        <v>73</v>
      </c>
      <c r="B135" s="46">
        <v>86</v>
      </c>
    </row>
    <row r="136" spans="1:2" ht="12.75">
      <c r="A136" s="47" t="s">
        <v>74</v>
      </c>
      <c r="B136" s="46">
        <v>77</v>
      </c>
    </row>
    <row r="137" spans="1:2" ht="12.75">
      <c r="A137" s="47" t="s">
        <v>75</v>
      </c>
      <c r="B137" s="46">
        <v>56</v>
      </c>
    </row>
    <row r="138" spans="1:2" ht="15.75">
      <c r="A138" s="48" t="s">
        <v>16</v>
      </c>
      <c r="B138" s="45">
        <f>(B135*0.2)+(B136*0.6)+(B137*0.2)</f>
        <v>75</v>
      </c>
    </row>
    <row r="140" ht="18">
      <c r="A140" s="37" t="s">
        <v>84</v>
      </c>
    </row>
    <row r="141" spans="1:2" ht="12.75">
      <c r="A141" s="47" t="s">
        <v>73</v>
      </c>
      <c r="B141" s="46">
        <v>76</v>
      </c>
    </row>
    <row r="142" spans="1:2" ht="12.75">
      <c r="A142" s="47" t="s">
        <v>74</v>
      </c>
      <c r="B142" s="46">
        <v>58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62</v>
      </c>
    </row>
    <row r="146" ht="18">
      <c r="A146" s="37" t="s">
        <v>72</v>
      </c>
    </row>
    <row r="147" spans="1:2" ht="12.75">
      <c r="A147" s="47" t="s">
        <v>73</v>
      </c>
      <c r="B147" s="46">
        <v>13426</v>
      </c>
    </row>
    <row r="148" spans="1:2" ht="12.75">
      <c r="A148" s="47" t="s">
        <v>74</v>
      </c>
      <c r="B148" s="46">
        <v>10765</v>
      </c>
    </row>
    <row r="149" spans="1:2" ht="12.75">
      <c r="A149" s="47" t="s">
        <v>75</v>
      </c>
      <c r="B149" s="46">
        <v>10711</v>
      </c>
    </row>
    <row r="150" spans="1:2" ht="15.75">
      <c r="A150" s="48" t="s">
        <v>16</v>
      </c>
      <c r="B150" s="45">
        <f>(B147*0.2)+(B148*0.6)+(B149*0.2)</f>
        <v>11286</v>
      </c>
    </row>
    <row r="152" spans="1:2" ht="18">
      <c r="A152" s="42" t="s">
        <v>76</v>
      </c>
      <c r="B152" s="50">
        <f>GEOMEAN(B120,B126,B132,B138,B144,B150)*0.4067</f>
        <v>65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65</v>
      </c>
    </row>
    <row r="155" spans="1:2" ht="20.25">
      <c r="A155" s="43" t="s">
        <v>78</v>
      </c>
      <c r="B155" s="58">
        <f>AVERAGE(B94,B98,B106,B114,B152)</f>
        <v>71</v>
      </c>
    </row>
    <row r="156" spans="1:2" ht="20.25">
      <c r="A156" s="43" t="s">
        <v>79</v>
      </c>
      <c r="B156" s="58">
        <f>AVERAGE(B154,B155)</f>
        <v>68</v>
      </c>
    </row>
    <row r="158" ht="18">
      <c r="A158" s="37" t="s">
        <v>94</v>
      </c>
    </row>
    <row r="159" spans="1:2" ht="12.75">
      <c r="A159" s="47" t="s">
        <v>93</v>
      </c>
      <c r="B159" s="33">
        <v>57.6</v>
      </c>
    </row>
    <row r="160" spans="1:2" ht="12.75">
      <c r="A160" s="47" t="s">
        <v>91</v>
      </c>
      <c r="B160" s="33">
        <v>12.26</v>
      </c>
    </row>
    <row r="161" spans="1:2" ht="12.75">
      <c r="A161" s="47" t="s">
        <v>92</v>
      </c>
      <c r="B161" s="33">
        <f>B159*0.001/0.025</f>
        <v>2.3</v>
      </c>
    </row>
    <row r="162" spans="1:2" ht="15.75">
      <c r="A162" s="48" t="s">
        <v>16</v>
      </c>
      <c r="B162" s="45">
        <f>B160*B161</f>
        <v>28</v>
      </c>
    </row>
    <row r="164" ht="18">
      <c r="A164" s="37" t="s">
        <v>95</v>
      </c>
    </row>
    <row r="165" spans="1:2" ht="12.75">
      <c r="A165" s="47" t="s">
        <v>93</v>
      </c>
      <c r="B165" s="33">
        <v>139.8</v>
      </c>
    </row>
    <row r="166" spans="1:2" ht="12.75">
      <c r="A166" s="47" t="s">
        <v>91</v>
      </c>
      <c r="B166" s="33">
        <v>12.12</v>
      </c>
    </row>
    <row r="167" spans="1:2" ht="12.75">
      <c r="A167" s="47" t="s">
        <v>92</v>
      </c>
      <c r="B167" s="33">
        <f>B165*0.001/0.025</f>
        <v>5.59</v>
      </c>
    </row>
    <row r="168" spans="1:2" ht="15.75">
      <c r="A168" s="48" t="s">
        <v>16</v>
      </c>
      <c r="B168" s="45">
        <f>B166*B167</f>
        <v>68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/>
    </row>
    <row r="3" spans="1:2" ht="12.75">
      <c r="A3" s="47" t="s">
        <v>2</v>
      </c>
      <c r="B3" s="33"/>
    </row>
    <row r="4" spans="1:2" ht="12.75">
      <c r="A4" s="47" t="s">
        <v>3</v>
      </c>
      <c r="B4" s="33"/>
    </row>
    <row r="5" spans="1:2" ht="12.75">
      <c r="A5" s="47" t="s">
        <v>4</v>
      </c>
      <c r="B5" s="33"/>
    </row>
    <row r="6" spans="1:2" ht="12.75">
      <c r="A6" s="47" t="s">
        <v>5</v>
      </c>
      <c r="B6" s="33"/>
    </row>
    <row r="7" spans="1:2" ht="12.75">
      <c r="A7" s="47" t="s">
        <v>6</v>
      </c>
      <c r="B7" s="33"/>
    </row>
    <row r="8" spans="1:2" ht="12.75">
      <c r="A8" s="47" t="s">
        <v>7</v>
      </c>
      <c r="B8" s="33"/>
    </row>
    <row r="9" spans="1:2" ht="12.75">
      <c r="A9" s="47" t="s">
        <v>8</v>
      </c>
      <c r="B9" s="33"/>
    </row>
    <row r="10" spans="1:2" ht="12.75">
      <c r="A10" s="47" t="s">
        <v>9</v>
      </c>
      <c r="B10" s="33"/>
    </row>
    <row r="11" spans="1:2" ht="15.75">
      <c r="A11" s="54" t="s">
        <v>10</v>
      </c>
      <c r="B11" s="34"/>
    </row>
    <row r="12" spans="1:2" ht="15.75">
      <c r="A12" s="54" t="s">
        <v>11</v>
      </c>
      <c r="B12" s="34"/>
    </row>
    <row r="13" spans="1:2" ht="15.75">
      <c r="A13" s="54" t="s">
        <v>4</v>
      </c>
      <c r="B13" s="34"/>
    </row>
    <row r="15" ht="18">
      <c r="A15" s="37" t="s">
        <v>12</v>
      </c>
    </row>
    <row r="16" spans="1:2" ht="12.75">
      <c r="A16" s="47" t="s">
        <v>13</v>
      </c>
      <c r="B16" s="33"/>
    </row>
    <row r="17" spans="1:2" ht="12.75">
      <c r="A17" s="47" t="s">
        <v>14</v>
      </c>
      <c r="B17" s="33"/>
    </row>
    <row r="18" spans="1:2" ht="12.75">
      <c r="A18" s="47" t="s">
        <v>15</v>
      </c>
      <c r="B18" s="33"/>
    </row>
    <row r="19" spans="1:2" ht="15.75">
      <c r="A19" s="54" t="s">
        <v>16</v>
      </c>
      <c r="B19" s="34"/>
    </row>
    <row r="20" spans="1:2" ht="15.75">
      <c r="A20" s="54" t="s">
        <v>9</v>
      </c>
      <c r="B20" s="35"/>
    </row>
    <row r="22" spans="1:2" ht="18">
      <c r="A22" s="49" t="s">
        <v>17</v>
      </c>
      <c r="B22" s="35"/>
    </row>
    <row r="24" spans="1:2" ht="18">
      <c r="A24" s="40" t="s">
        <v>18</v>
      </c>
      <c r="B24" s="50" t="e">
        <f>GEOMEAN(B11,B12,B13,B16,B18,(1/B20),(1/B22))*11.8</f>
        <v>#DIV/0!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/>
      <c r="C28" s="51"/>
      <c r="D28" s="51"/>
      <c r="E28" s="51"/>
      <c r="F28" s="51"/>
      <c r="G28" s="51"/>
    </row>
    <row r="29" spans="1:7" ht="12.75">
      <c r="A29" s="47"/>
      <c r="B29" s="51"/>
      <c r="C29" s="51"/>
      <c r="D29" s="51"/>
      <c r="E29" s="51"/>
      <c r="F29" s="51"/>
      <c r="G29" s="51"/>
    </row>
    <row r="30" spans="1:7" ht="12.75">
      <c r="A30" s="47"/>
      <c r="B30" s="51"/>
      <c r="C30" s="51"/>
      <c r="D30" s="51"/>
      <c r="E30" s="51"/>
      <c r="F30" s="51"/>
      <c r="G30" s="51"/>
    </row>
    <row r="31" spans="1:7" ht="12.75">
      <c r="A31" s="47"/>
      <c r="B31" s="51"/>
      <c r="C31" s="51"/>
      <c r="D31" s="51"/>
      <c r="E31" s="51"/>
      <c r="F31" s="51"/>
      <c r="G31" s="51"/>
    </row>
    <row r="32" spans="1:7" ht="12.75">
      <c r="A32" s="47"/>
      <c r="B32" s="51"/>
      <c r="C32" s="51"/>
      <c r="D32" s="51"/>
      <c r="E32" s="51"/>
      <c r="F32" s="51"/>
      <c r="G32" s="51"/>
    </row>
    <row r="33" spans="1:7" ht="12.75">
      <c r="A33" s="47"/>
      <c r="B33" s="51"/>
      <c r="C33" s="51"/>
      <c r="D33" s="51"/>
      <c r="E33" s="51"/>
      <c r="F33" s="51"/>
      <c r="G33" s="51"/>
    </row>
    <row r="34" spans="1:7" ht="12.75">
      <c r="A34" s="47"/>
      <c r="B34" s="51"/>
      <c r="C34" s="51"/>
      <c r="D34" s="51"/>
      <c r="E34" s="51"/>
      <c r="F34" s="51"/>
      <c r="G34" s="51"/>
    </row>
    <row r="35" spans="1:7" ht="12.75">
      <c r="A35" s="47"/>
      <c r="B35" s="51"/>
      <c r="C35" s="51"/>
      <c r="D35" s="51"/>
      <c r="E35" s="51"/>
      <c r="F35" s="51"/>
      <c r="G35" s="51"/>
    </row>
    <row r="36" spans="1:7" ht="12.75">
      <c r="A36" s="47"/>
      <c r="B36" s="51"/>
      <c r="C36" s="51"/>
      <c r="D36" s="51"/>
      <c r="E36" s="51"/>
      <c r="F36" s="51"/>
      <c r="G36" s="51"/>
    </row>
    <row r="37" spans="1:7" ht="12.75">
      <c r="A37" s="47"/>
      <c r="B37" s="51"/>
      <c r="C37" s="51"/>
      <c r="D37" s="51"/>
      <c r="E37" s="51"/>
      <c r="F37" s="51"/>
      <c r="G37" s="51"/>
    </row>
    <row r="38" spans="1:2" ht="15.75">
      <c r="A38" s="54" t="s">
        <v>16</v>
      </c>
      <c r="B38" s="36" t="e">
        <f>GEOMEAN(B28:G37)</f>
        <v>#NUM!</v>
      </c>
    </row>
    <row r="40" ht="18">
      <c r="A40" s="37" t="s">
        <v>27</v>
      </c>
    </row>
    <row r="41" spans="1:2" ht="12.75">
      <c r="A41" s="47" t="s">
        <v>15</v>
      </c>
      <c r="B41" s="33"/>
    </row>
    <row r="42" spans="1:2" ht="12.75">
      <c r="A42" s="47" t="s">
        <v>14</v>
      </c>
      <c r="B42" s="33"/>
    </row>
    <row r="43" spans="1:2" ht="12.75">
      <c r="A43" s="47" t="s">
        <v>28</v>
      </c>
      <c r="B43" s="33"/>
    </row>
    <row r="44" spans="1:2" ht="12.75">
      <c r="A44" s="47" t="s">
        <v>29</v>
      </c>
      <c r="B44" s="33"/>
    </row>
    <row r="45" spans="1:2" ht="12.75">
      <c r="A45" s="47" t="s">
        <v>30</v>
      </c>
      <c r="B45" s="33"/>
    </row>
    <row r="46" spans="1:2" ht="12.75">
      <c r="A46" s="47" t="s">
        <v>31</v>
      </c>
      <c r="B46" s="33"/>
    </row>
    <row r="47" spans="1:2" ht="15.75">
      <c r="A47" s="54" t="s">
        <v>16</v>
      </c>
      <c r="B47" s="34" t="e">
        <f>GEOMEAN(B41,B43,B44)</f>
        <v>#NUM!</v>
      </c>
    </row>
    <row r="49" ht="18">
      <c r="A49" s="37" t="s">
        <v>32</v>
      </c>
    </row>
    <row r="50" spans="1:2" ht="12.75">
      <c r="A50" s="47" t="s">
        <v>11</v>
      </c>
      <c r="B50" s="33"/>
    </row>
    <row r="51" spans="1:2" ht="12.75">
      <c r="A51" s="47" t="s">
        <v>15</v>
      </c>
      <c r="B51" s="33"/>
    </row>
    <row r="52" spans="1:2" ht="12.75">
      <c r="A52" s="47" t="s">
        <v>14</v>
      </c>
      <c r="B52" s="33"/>
    </row>
    <row r="53" spans="1:2" ht="12.75">
      <c r="A53" s="47" t="s">
        <v>33</v>
      </c>
      <c r="B53" s="33"/>
    </row>
    <row r="54" spans="1:2" ht="15.75">
      <c r="A54" s="54" t="s">
        <v>16</v>
      </c>
      <c r="B54" s="34">
        <f>B50+B51</f>
        <v>0</v>
      </c>
    </row>
    <row r="56" spans="1:2" ht="18">
      <c r="A56" s="40" t="s">
        <v>26</v>
      </c>
      <c r="B56" s="50" t="e">
        <f>GEOMEAN(1/B38,B47,1/B54)*423.5</f>
        <v>#NUM!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/>
      <c r="C60" s="53"/>
      <c r="D60" s="53">
        <f aca="true" t="shared" si="0" ref="D60:D67">C60-B60</f>
        <v>0</v>
      </c>
    </row>
    <row r="61" spans="1:4" ht="12.75">
      <c r="A61" s="47" t="s">
        <v>36</v>
      </c>
      <c r="B61" s="53"/>
      <c r="C61" s="53"/>
      <c r="D61" s="53">
        <f t="shared" si="0"/>
        <v>0</v>
      </c>
    </row>
    <row r="62" spans="1:4" ht="12.75">
      <c r="A62" s="47" t="s">
        <v>37</v>
      </c>
      <c r="B62" s="53"/>
      <c r="C62" s="53"/>
      <c r="D62" s="53">
        <f t="shared" si="0"/>
        <v>0</v>
      </c>
    </row>
    <row r="63" spans="1:4" ht="12.75">
      <c r="A63" s="47" t="s">
        <v>38</v>
      </c>
      <c r="B63" s="53"/>
      <c r="C63" s="53"/>
      <c r="D63" s="53">
        <f t="shared" si="0"/>
        <v>0</v>
      </c>
    </row>
    <row r="64" spans="1:4" ht="12.75">
      <c r="A64" s="47" t="s">
        <v>39</v>
      </c>
      <c r="B64" s="53"/>
      <c r="C64" s="53"/>
      <c r="D64" s="53">
        <f t="shared" si="0"/>
        <v>0</v>
      </c>
    </row>
    <row r="65" spans="1:4" ht="12.75">
      <c r="A65" s="47" t="s">
        <v>40</v>
      </c>
      <c r="B65" s="53"/>
      <c r="C65" s="53"/>
      <c r="D65" s="53">
        <f t="shared" si="0"/>
        <v>0</v>
      </c>
    </row>
    <row r="66" spans="1:4" ht="12.75">
      <c r="A66" s="47" t="s">
        <v>41</v>
      </c>
      <c r="B66" s="53"/>
      <c r="C66" s="53"/>
      <c r="D66" s="53">
        <f t="shared" si="0"/>
        <v>0</v>
      </c>
    </row>
    <row r="67" spans="1:4" ht="12.75">
      <c r="A67" s="47" t="s">
        <v>42</v>
      </c>
      <c r="B67" s="53"/>
      <c r="C67" s="53"/>
      <c r="D67" s="53">
        <f t="shared" si="0"/>
        <v>0</v>
      </c>
    </row>
    <row r="68" spans="1:2" ht="15.75">
      <c r="A68" s="54" t="s">
        <v>16</v>
      </c>
      <c r="B68" s="35" t="e">
        <f>GEOMEAN(D60:D67)</f>
        <v>#NUM!</v>
      </c>
    </row>
    <row r="70" spans="1:2" ht="18">
      <c r="A70" s="40" t="s">
        <v>43</v>
      </c>
      <c r="B70" s="50" t="e">
        <f>1/B68*0.34245</f>
        <v>#NUM!</v>
      </c>
    </row>
    <row r="72" spans="1:2" ht="18">
      <c r="A72" s="49" t="s">
        <v>83</v>
      </c>
      <c r="B72" s="35"/>
    </row>
    <row r="74" spans="1:2" ht="18">
      <c r="A74" s="40" t="s">
        <v>44</v>
      </c>
      <c r="B74" s="50" t="e">
        <f>1/B72*0.1447</f>
        <v>#DIV/0!</v>
      </c>
    </row>
    <row r="76" ht="18">
      <c r="A76" s="37" t="s">
        <v>56</v>
      </c>
    </row>
    <row r="77" spans="1:2" ht="12.75">
      <c r="A77" s="47" t="s">
        <v>45</v>
      </c>
      <c r="B77" s="44"/>
    </row>
    <row r="78" spans="1:2" ht="12.75">
      <c r="A78" s="47" t="s">
        <v>46</v>
      </c>
      <c r="B78" s="44"/>
    </row>
    <row r="79" spans="1:2" ht="12.75">
      <c r="A79" s="47" t="s">
        <v>47</v>
      </c>
      <c r="B79" s="44"/>
    </row>
    <row r="80" spans="1:2" ht="15.75">
      <c r="A80" s="48" t="s">
        <v>16</v>
      </c>
      <c r="B80" s="45" t="e">
        <f>GEOMEAN((B77*0.6),(B78*0.3),(B79*0.1))</f>
        <v>#NUM!</v>
      </c>
    </row>
    <row r="82" spans="1:2" ht="18">
      <c r="A82" s="56" t="s">
        <v>48</v>
      </c>
      <c r="B82" s="50" t="e">
        <f>B80*0.68</f>
        <v>#NUM!</v>
      </c>
    </row>
    <row r="84" ht="18">
      <c r="A84" s="37" t="s">
        <v>49</v>
      </c>
    </row>
    <row r="85" spans="1:2" ht="12.75">
      <c r="A85" s="47" t="s">
        <v>50</v>
      </c>
      <c r="B85" s="33"/>
    </row>
    <row r="86" spans="1:2" ht="12.75">
      <c r="A86" s="47" t="s">
        <v>51</v>
      </c>
      <c r="B86" s="33"/>
    </row>
    <row r="87" spans="1:2" ht="15.75">
      <c r="A87" s="48" t="s">
        <v>16</v>
      </c>
      <c r="B87" s="34"/>
    </row>
    <row r="89" spans="1:2" ht="18">
      <c r="A89" s="56" t="s">
        <v>52</v>
      </c>
      <c r="B89" s="50">
        <f>B87*9.38</f>
        <v>0</v>
      </c>
    </row>
    <row r="91" spans="1:2" ht="18">
      <c r="A91" s="49" t="s">
        <v>53</v>
      </c>
      <c r="B91" s="35"/>
    </row>
    <row r="92" spans="1:2" ht="18">
      <c r="A92" s="49" t="s">
        <v>55</v>
      </c>
      <c r="B92" s="35"/>
    </row>
    <row r="94" spans="1:2" ht="18">
      <c r="A94" s="56" t="s">
        <v>54</v>
      </c>
      <c r="B94" s="50" t="e">
        <f>GEOMEAN(1/B91,1/B92)*0.1862</f>
        <v>#DIV/0!</v>
      </c>
    </row>
    <row r="96" spans="1:2" ht="18">
      <c r="A96" s="49" t="s">
        <v>57</v>
      </c>
      <c r="B96" s="35"/>
    </row>
    <row r="98" spans="1:2" ht="18">
      <c r="A98" s="56" t="s">
        <v>58</v>
      </c>
      <c r="B98" s="50" t="e">
        <f>1/B96*0.7465</f>
        <v>#DIV/0!</v>
      </c>
    </row>
    <row r="100" spans="1:2" ht="18">
      <c r="A100" s="49" t="s">
        <v>60</v>
      </c>
      <c r="B100" s="35"/>
    </row>
    <row r="101" spans="1:2" ht="18">
      <c r="A101" s="49" t="s">
        <v>61</v>
      </c>
      <c r="B101" s="35"/>
    </row>
    <row r="102" spans="1:2" ht="18">
      <c r="A102" s="49" t="s">
        <v>62</v>
      </c>
      <c r="B102" s="35"/>
    </row>
    <row r="103" spans="1:2" ht="18">
      <c r="A103" s="49" t="s">
        <v>63</v>
      </c>
      <c r="B103" s="35"/>
    </row>
    <row r="104" spans="1:2" ht="18">
      <c r="A104" s="49" t="s">
        <v>64</v>
      </c>
      <c r="B104" s="35"/>
    </row>
    <row r="106" spans="1:2" ht="18">
      <c r="A106" s="56" t="s">
        <v>86</v>
      </c>
      <c r="B106" s="50" t="e">
        <f>GEOMEAN(1/B100,1/B101,1/B102,1/B103,1/B104)*0.2501</f>
        <v>#DIV/0!</v>
      </c>
    </row>
    <row r="108" spans="1:2" ht="18">
      <c r="A108" s="49" t="s">
        <v>59</v>
      </c>
      <c r="B108" s="35"/>
    </row>
    <row r="109" spans="1:2" ht="18">
      <c r="A109" s="49" t="s">
        <v>65</v>
      </c>
      <c r="B109" s="35"/>
    </row>
    <row r="110" spans="1:2" ht="18">
      <c r="A110" s="49" t="s">
        <v>66</v>
      </c>
      <c r="B110" s="35"/>
    </row>
    <row r="111" spans="1:2" ht="18">
      <c r="A111" s="49" t="s">
        <v>67</v>
      </c>
      <c r="B111" s="35"/>
    </row>
    <row r="112" spans="1:2" ht="18">
      <c r="A112" s="49" t="s">
        <v>68</v>
      </c>
      <c r="B112" s="35"/>
    </row>
    <row r="114" spans="1:2" ht="18">
      <c r="A114" s="56" t="s">
        <v>87</v>
      </c>
      <c r="B114" s="50" t="e">
        <f>GEOMEAN(1/B108,1/B109,1/B110,1/B111,1/B112)*0.929</f>
        <v>#DIV/0!</v>
      </c>
    </row>
    <row r="116" ht="18">
      <c r="A116" s="37" t="s">
        <v>69</v>
      </c>
    </row>
    <row r="117" spans="1:2" ht="12.75">
      <c r="A117" s="47" t="s">
        <v>73</v>
      </c>
      <c r="B117" s="46"/>
    </row>
    <row r="118" spans="1:2" ht="12.75">
      <c r="A118" s="47" t="s">
        <v>74</v>
      </c>
      <c r="B118" s="46"/>
    </row>
    <row r="119" spans="1:2" ht="12.75">
      <c r="A119" s="47" t="s">
        <v>75</v>
      </c>
      <c r="B119" s="46"/>
    </row>
    <row r="120" spans="1:2" ht="15.75">
      <c r="A120" s="48" t="s">
        <v>16</v>
      </c>
      <c r="B120" s="45">
        <f>(B117*0.2)+(B118*0.6)+(B119*0.2)</f>
        <v>0</v>
      </c>
    </row>
    <row r="122" ht="18">
      <c r="A122" s="37" t="s">
        <v>70</v>
      </c>
    </row>
    <row r="123" spans="1:2" ht="12.75">
      <c r="A123" s="47" t="s">
        <v>73</v>
      </c>
      <c r="B123" s="46"/>
    </row>
    <row r="124" spans="1:2" ht="12.75">
      <c r="A124" s="47" t="s">
        <v>74</v>
      </c>
      <c r="B124" s="46"/>
    </row>
    <row r="125" spans="1:2" ht="12.75">
      <c r="A125" s="47" t="s">
        <v>75</v>
      </c>
      <c r="B125" s="46"/>
    </row>
    <row r="126" spans="1:2" ht="15.75">
      <c r="A126" s="48" t="s">
        <v>16</v>
      </c>
      <c r="B126" s="45">
        <f>(B123*0.2)+(B124*0.6)+(B125*0.2)</f>
        <v>0</v>
      </c>
    </row>
    <row r="128" ht="18">
      <c r="A128" s="37" t="s">
        <v>71</v>
      </c>
    </row>
    <row r="129" spans="1:2" ht="12.75">
      <c r="A129" s="47" t="s">
        <v>73</v>
      </c>
      <c r="B129" s="46"/>
    </row>
    <row r="130" spans="1:2" ht="12.75">
      <c r="A130" s="47" t="s">
        <v>74</v>
      </c>
      <c r="B130" s="46"/>
    </row>
    <row r="131" spans="1:2" ht="12.75">
      <c r="A131" s="47" t="s">
        <v>75</v>
      </c>
      <c r="B131" s="46"/>
    </row>
    <row r="132" spans="1:2" ht="15.75">
      <c r="A132" s="48" t="s">
        <v>16</v>
      </c>
      <c r="B132" s="45">
        <f>(B129*0.2)+(B130*0.6)+(B131*0.2)</f>
        <v>0</v>
      </c>
    </row>
    <row r="134" ht="18">
      <c r="A134" s="37" t="s">
        <v>85</v>
      </c>
    </row>
    <row r="135" spans="1:2" ht="12.75">
      <c r="A135" s="47" t="s">
        <v>73</v>
      </c>
      <c r="B135" s="46"/>
    </row>
    <row r="136" spans="1:2" ht="12.75">
      <c r="A136" s="47" t="s">
        <v>74</v>
      </c>
      <c r="B136" s="46"/>
    </row>
    <row r="137" spans="1:2" ht="12.75">
      <c r="A137" s="47" t="s">
        <v>75</v>
      </c>
      <c r="B137" s="46"/>
    </row>
    <row r="138" spans="1:2" ht="15.75">
      <c r="A138" s="48" t="s">
        <v>16</v>
      </c>
      <c r="B138" s="45">
        <f>(B135*0.2)+(B136*0.6)+(B137*0.2)</f>
        <v>0</v>
      </c>
    </row>
    <row r="140" ht="18">
      <c r="A140" s="37" t="s">
        <v>84</v>
      </c>
    </row>
    <row r="141" spans="1:2" ht="12.75">
      <c r="A141" s="47" t="s">
        <v>73</v>
      </c>
      <c r="B141" s="46"/>
    </row>
    <row r="142" spans="1:2" ht="12.75">
      <c r="A142" s="47" t="s">
        <v>74</v>
      </c>
      <c r="B142" s="46"/>
    </row>
    <row r="143" spans="1:2" ht="12.75">
      <c r="A143" s="47" t="s">
        <v>75</v>
      </c>
      <c r="B143" s="46"/>
    </row>
    <row r="144" spans="1:2" ht="15.75">
      <c r="A144" s="48" t="s">
        <v>16</v>
      </c>
      <c r="B144" s="45">
        <f>(B141*0.2)+(B142*0.6)+(B143*0.2)</f>
        <v>0</v>
      </c>
    </row>
    <row r="146" ht="18">
      <c r="A146" s="37" t="s">
        <v>72</v>
      </c>
    </row>
    <row r="147" spans="1:2" ht="12.75">
      <c r="A147" s="47" t="s">
        <v>73</v>
      </c>
      <c r="B147" s="46"/>
    </row>
    <row r="148" spans="1:2" ht="12.75">
      <c r="A148" s="47" t="s">
        <v>74</v>
      </c>
      <c r="B148" s="46"/>
    </row>
    <row r="149" spans="1:2" ht="12.75">
      <c r="A149" s="47" t="s">
        <v>75</v>
      </c>
      <c r="B149" s="46"/>
    </row>
    <row r="150" spans="1:2" ht="15.75">
      <c r="A150" s="48" t="s">
        <v>16</v>
      </c>
      <c r="B150" s="45">
        <f>(B147*0.2)+(B148*0.6)+(B149*0.2)</f>
        <v>0</v>
      </c>
    </row>
    <row r="152" spans="1:2" ht="18">
      <c r="A152" s="42" t="s">
        <v>76</v>
      </c>
      <c r="B152" s="50" t="e">
        <f>GEOMEAN(B120,B126,B132,B138,B144,B150)*0.4067</f>
        <v>#NUM!</v>
      </c>
    </row>
    <row r="153" ht="12.75">
      <c r="B153" s="57"/>
    </row>
    <row r="154" spans="1:2" ht="20.25">
      <c r="A154" s="43" t="s">
        <v>77</v>
      </c>
      <c r="B154" s="58" t="e">
        <f>AVERAGE(B24,B56,B70,B74,B82,B89)</f>
        <v>#DIV/0!</v>
      </c>
    </row>
    <row r="155" spans="1:2" ht="20.25">
      <c r="A155" s="43" t="s">
        <v>78</v>
      </c>
      <c r="B155" s="58" t="e">
        <f>AVERAGE(B94,B98,B106,B114,B152)</f>
        <v>#DIV/0!</v>
      </c>
    </row>
    <row r="156" spans="1:2" ht="20.25">
      <c r="A156" s="43" t="s">
        <v>79</v>
      </c>
      <c r="B156" s="58" t="e">
        <f>AVERAGE(B154,B155)</f>
        <v>#DIV/0!</v>
      </c>
    </row>
    <row r="158" ht="18">
      <c r="A158" s="37" t="s">
        <v>94</v>
      </c>
    </row>
    <row r="159" spans="1:2" ht="12.75">
      <c r="A159" s="47" t="s">
        <v>93</v>
      </c>
      <c r="B159" s="33"/>
    </row>
    <row r="160" spans="1:2" ht="12.75">
      <c r="A160" s="47" t="s">
        <v>91</v>
      </c>
      <c r="B160" s="33"/>
    </row>
    <row r="161" spans="1:2" ht="12.75">
      <c r="A161" s="47" t="s">
        <v>92</v>
      </c>
      <c r="B161" s="33">
        <f>B159*0.001/0.025</f>
        <v>0</v>
      </c>
    </row>
    <row r="162" spans="1:2" ht="15.75">
      <c r="A162" s="48" t="s">
        <v>16</v>
      </c>
      <c r="B162" s="45">
        <f>B160*B161</f>
        <v>0</v>
      </c>
    </row>
    <row r="164" ht="18">
      <c r="A164" s="37" t="s">
        <v>95</v>
      </c>
    </row>
    <row r="165" spans="1:2" ht="12.75">
      <c r="A165" s="47" t="s">
        <v>93</v>
      </c>
      <c r="B165" s="33"/>
    </row>
    <row r="166" spans="1:2" ht="12.75">
      <c r="A166" s="47" t="s">
        <v>91</v>
      </c>
      <c r="B166" s="33"/>
    </row>
    <row r="167" spans="1:2" ht="12.75">
      <c r="A167" s="47" t="s">
        <v>92</v>
      </c>
      <c r="B167" s="33">
        <f>B165*0.001/0.025</f>
        <v>0</v>
      </c>
    </row>
    <row r="168" spans="1:2" ht="15.75">
      <c r="A168" s="48" t="s">
        <v>16</v>
      </c>
      <c r="B168" s="45">
        <f>B166*B167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1.25</v>
      </c>
    </row>
    <row r="3" spans="1:2" ht="12.75">
      <c r="A3" s="47" t="s">
        <v>2</v>
      </c>
      <c r="B3" s="33">
        <v>2.66</v>
      </c>
    </row>
    <row r="4" spans="1:2" ht="12.75">
      <c r="A4" s="47" t="s">
        <v>3</v>
      </c>
      <c r="B4" s="33">
        <v>2.36</v>
      </c>
    </row>
    <row r="5" spans="1:2" ht="12.75">
      <c r="A5" s="47" t="s">
        <v>4</v>
      </c>
      <c r="B5" s="33">
        <v>1.22</v>
      </c>
    </row>
    <row r="6" spans="1:2" ht="12.75">
      <c r="A6" s="47" t="s">
        <v>5</v>
      </c>
      <c r="B6" s="33">
        <v>2.15</v>
      </c>
    </row>
    <row r="7" spans="1:2" ht="12.75">
      <c r="A7" s="47" t="s">
        <v>6</v>
      </c>
      <c r="B7" s="33">
        <v>1.9</v>
      </c>
    </row>
    <row r="8" spans="1:2" ht="12.75">
      <c r="A8" s="47" t="s">
        <v>7</v>
      </c>
      <c r="B8" s="33">
        <v>1.66</v>
      </c>
    </row>
    <row r="9" spans="1:2" ht="12.75">
      <c r="A9" s="47" t="s">
        <v>8</v>
      </c>
      <c r="B9" s="33">
        <v>2.02</v>
      </c>
    </row>
    <row r="10" spans="1:2" ht="12.75">
      <c r="A10" s="47" t="s">
        <v>9</v>
      </c>
      <c r="B10" s="33">
        <v>4.31</v>
      </c>
    </row>
    <row r="11" spans="1:2" ht="15.75">
      <c r="A11" s="54" t="s">
        <v>10</v>
      </c>
      <c r="B11" s="34">
        <v>4.31</v>
      </c>
    </row>
    <row r="12" spans="1:2" ht="15.75">
      <c r="A12" s="54" t="s">
        <v>11</v>
      </c>
      <c r="B12" s="34">
        <v>2.11</v>
      </c>
    </row>
    <row r="13" spans="1:2" ht="15.75">
      <c r="A13" s="54" t="s">
        <v>4</v>
      </c>
      <c r="B13" s="34">
        <v>1.22</v>
      </c>
    </row>
    <row r="15" ht="18">
      <c r="A15" s="37" t="s">
        <v>12</v>
      </c>
    </row>
    <row r="16" spans="1:2" ht="12.75">
      <c r="A16" s="47" t="s">
        <v>13</v>
      </c>
      <c r="B16" s="33">
        <v>2.18</v>
      </c>
    </row>
    <row r="17" spans="1:2" ht="12.75">
      <c r="A17" s="47" t="s">
        <v>14</v>
      </c>
      <c r="B17" s="33">
        <v>2.14</v>
      </c>
    </row>
    <row r="18" spans="1:2" ht="12.75">
      <c r="A18" s="47" t="s">
        <v>15</v>
      </c>
      <c r="B18" s="33">
        <v>4.8</v>
      </c>
    </row>
    <row r="19" spans="1:2" ht="15.75">
      <c r="A19" s="54" t="s">
        <v>16</v>
      </c>
      <c r="B19" s="34">
        <v>2.55</v>
      </c>
    </row>
    <row r="20" spans="1:2" ht="15.75">
      <c r="A20" s="54" t="s">
        <v>9</v>
      </c>
      <c r="B20" s="35">
        <v>0.00211805555555556</v>
      </c>
    </row>
    <row r="22" spans="1:2" ht="18">
      <c r="A22" s="49" t="s">
        <v>17</v>
      </c>
      <c r="B22" s="35">
        <v>0.0133912037037037</v>
      </c>
    </row>
    <row r="24" spans="1:2" ht="18">
      <c r="A24" s="40" t="s">
        <v>18</v>
      </c>
      <c r="B24" s="50">
        <f>GEOMEAN(B11,B12,B13,B16,B18,(1/B20),(1/B22))*11.8</f>
        <v>104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0.1744</v>
      </c>
      <c r="C28" s="51">
        <v>0.4612</v>
      </c>
      <c r="D28" s="51">
        <v>0.4532</v>
      </c>
      <c r="E28" s="51">
        <v>0.4279</v>
      </c>
      <c r="F28" s="51">
        <v>0.5452</v>
      </c>
      <c r="G28" s="51">
        <v>0.2694</v>
      </c>
    </row>
    <row r="29" spans="1:7" ht="12.75">
      <c r="A29" s="47"/>
      <c r="B29" s="51">
        <v>0.1744</v>
      </c>
      <c r="C29" s="51">
        <v>0.4616</v>
      </c>
      <c r="D29" s="51">
        <v>0.4528</v>
      </c>
      <c r="E29" s="51">
        <v>0.4248</v>
      </c>
      <c r="F29" s="51">
        <v>0.5278</v>
      </c>
      <c r="G29" s="51">
        <v>0.2649</v>
      </c>
    </row>
    <row r="30" spans="1:7" ht="12.75">
      <c r="A30" s="47"/>
      <c r="B30" s="51">
        <v>0.1747</v>
      </c>
      <c r="C30" s="51">
        <v>0.4614</v>
      </c>
      <c r="D30" s="51">
        <v>0.4533</v>
      </c>
      <c r="E30" s="51">
        <v>0.4293</v>
      </c>
      <c r="F30" s="51">
        <v>0.5295</v>
      </c>
      <c r="G30" s="51">
        <v>0.2567</v>
      </c>
    </row>
    <row r="31" spans="1:7" ht="12.75">
      <c r="A31" s="47"/>
      <c r="B31" s="51">
        <v>0.174</v>
      </c>
      <c r="C31" s="51">
        <v>0.4597</v>
      </c>
      <c r="D31" s="51">
        <v>0.4555</v>
      </c>
      <c r="E31" s="51">
        <v>0.4636</v>
      </c>
      <c r="F31" s="51">
        <v>0.5285</v>
      </c>
      <c r="G31" s="51">
        <v>0.2705</v>
      </c>
    </row>
    <row r="32" spans="1:7" ht="12.75">
      <c r="A32" s="47"/>
      <c r="B32" s="51">
        <v>0.1742</v>
      </c>
      <c r="C32" s="51">
        <v>0.4592</v>
      </c>
      <c r="D32" s="51">
        <v>0.4522</v>
      </c>
      <c r="E32" s="51">
        <v>0.4266</v>
      </c>
      <c r="F32" s="51">
        <v>0.5411</v>
      </c>
      <c r="G32" s="51">
        <v>0.2569</v>
      </c>
    </row>
    <row r="33" spans="1:7" ht="12.75">
      <c r="A33" s="47"/>
      <c r="B33" s="51">
        <v>0.174</v>
      </c>
      <c r="C33" s="51">
        <v>0.4595</v>
      </c>
      <c r="D33" s="51">
        <v>0.453</v>
      </c>
      <c r="E33" s="51">
        <v>0.428</v>
      </c>
      <c r="F33" s="51">
        <v>0.526</v>
      </c>
      <c r="G33" s="51">
        <v>0.2689</v>
      </c>
    </row>
    <row r="34" spans="1:7" ht="12.75">
      <c r="A34" s="47"/>
      <c r="B34" s="51">
        <v>0.1742</v>
      </c>
      <c r="C34" s="51">
        <v>0.4601</v>
      </c>
      <c r="D34" s="51">
        <v>0.4539</v>
      </c>
      <c r="E34" s="51">
        <v>0.4285</v>
      </c>
      <c r="F34" s="51">
        <v>0.5252</v>
      </c>
      <c r="G34" s="51">
        <v>0.2618</v>
      </c>
    </row>
    <row r="35" spans="1:7" ht="12.75">
      <c r="A35" s="47"/>
      <c r="B35" s="51">
        <v>0.1746</v>
      </c>
      <c r="C35" s="51">
        <v>0.4602</v>
      </c>
      <c r="D35" s="51">
        <v>0.4545</v>
      </c>
      <c r="E35" s="51">
        <v>0.4299</v>
      </c>
      <c r="F35" s="51">
        <v>0.526</v>
      </c>
      <c r="G35" s="51">
        <v>0.2748</v>
      </c>
    </row>
    <row r="36" spans="1:7" ht="12.75">
      <c r="A36" s="47"/>
      <c r="B36" s="51">
        <v>0.1745</v>
      </c>
      <c r="C36" s="51">
        <v>0.4601</v>
      </c>
      <c r="D36" s="51">
        <v>0.4545</v>
      </c>
      <c r="E36" s="51">
        <v>0.4277</v>
      </c>
      <c r="F36" s="51">
        <v>0.5262</v>
      </c>
      <c r="G36" s="51">
        <v>0.3036</v>
      </c>
    </row>
    <row r="37" spans="1:7" ht="12.75">
      <c r="A37" s="47"/>
      <c r="B37" s="51">
        <v>0.1743</v>
      </c>
      <c r="C37" s="51">
        <v>0.4617</v>
      </c>
      <c r="D37" s="51">
        <v>0.4541</v>
      </c>
      <c r="E37" s="51">
        <v>0.428</v>
      </c>
      <c r="F37" s="51">
        <v>0.5251</v>
      </c>
      <c r="G37" s="51">
        <v>0.2604</v>
      </c>
    </row>
    <row r="38" spans="1:2" ht="15.75">
      <c r="A38" s="54" t="s">
        <v>16</v>
      </c>
      <c r="B38" s="36">
        <f>GEOMEAN(B28:G37)</f>
        <v>0.3616</v>
      </c>
    </row>
    <row r="40" ht="18">
      <c r="A40" s="37" t="s">
        <v>27</v>
      </c>
    </row>
    <row r="41" spans="1:2" ht="12.75">
      <c r="A41" s="47" t="s">
        <v>15</v>
      </c>
      <c r="B41" s="33">
        <v>2.19</v>
      </c>
    </row>
    <row r="42" spans="1:2" ht="12.75">
      <c r="A42" s="47" t="s">
        <v>14</v>
      </c>
      <c r="B42" s="33">
        <v>1.86</v>
      </c>
    </row>
    <row r="43" spans="1:2" ht="12.75">
      <c r="A43" s="47" t="s">
        <v>28</v>
      </c>
      <c r="B43" s="33">
        <v>1.71</v>
      </c>
    </row>
    <row r="44" spans="1:2" ht="12.75">
      <c r="A44" s="47" t="s">
        <v>29</v>
      </c>
      <c r="B44" s="33">
        <v>3.43</v>
      </c>
    </row>
    <row r="45" spans="1:2" ht="12.75">
      <c r="A45" s="47" t="s">
        <v>30</v>
      </c>
      <c r="B45" s="33">
        <v>1.97</v>
      </c>
    </row>
    <row r="46" spans="1:2" ht="12.75">
      <c r="A46" s="47" t="s">
        <v>31</v>
      </c>
      <c r="B46" s="33">
        <v>2.19</v>
      </c>
    </row>
    <row r="47" spans="1:2" ht="15.75">
      <c r="A47" s="54" t="s">
        <v>16</v>
      </c>
      <c r="B47" s="34">
        <f>GEOMEAN(B41,B43,B44)</f>
        <v>2.34</v>
      </c>
    </row>
    <row r="49" ht="18">
      <c r="A49" s="37" t="s">
        <v>32</v>
      </c>
    </row>
    <row r="50" spans="1:2" ht="12.75">
      <c r="A50" s="47" t="s">
        <v>11</v>
      </c>
      <c r="B50" s="33">
        <v>86.34</v>
      </c>
    </row>
    <row r="51" spans="1:2" ht="12.75">
      <c r="A51" s="47" t="s">
        <v>15</v>
      </c>
      <c r="B51" s="33">
        <v>183.61</v>
      </c>
    </row>
    <row r="52" spans="1:2" ht="12.75">
      <c r="A52" s="47" t="s">
        <v>14</v>
      </c>
      <c r="B52" s="33">
        <v>205.68</v>
      </c>
    </row>
    <row r="53" spans="1:2" ht="12.75">
      <c r="A53" s="47" t="s">
        <v>33</v>
      </c>
      <c r="B53" s="33">
        <v>475.63</v>
      </c>
    </row>
    <row r="54" spans="1:2" ht="15.75">
      <c r="A54" s="54" t="s">
        <v>16</v>
      </c>
      <c r="B54" s="34">
        <f>B50+B51</f>
        <v>269.95</v>
      </c>
    </row>
    <row r="56" spans="1:2" ht="18">
      <c r="A56" s="40" t="s">
        <v>26</v>
      </c>
      <c r="B56" s="50">
        <f>GEOMEAN(1/B38,B47,1/B54)*423.5</f>
        <v>122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0.851064814814815</v>
      </c>
      <c r="C60" s="53">
        <v>0.860462962962963</v>
      </c>
      <c r="D60" s="53">
        <f aca="true" t="shared" si="0" ref="D60:D67">C60-B60</f>
        <v>0.00939814814814799</v>
      </c>
    </row>
    <row r="61" spans="1:4" ht="12.75">
      <c r="A61" s="47" t="s">
        <v>36</v>
      </c>
      <c r="B61" s="53">
        <v>0.871689814814815</v>
      </c>
      <c r="C61" s="53">
        <v>0.874282407407407</v>
      </c>
      <c r="D61" s="53">
        <f t="shared" si="0"/>
        <v>0.00259259259259204</v>
      </c>
    </row>
    <row r="62" spans="1:4" ht="12.75">
      <c r="A62" s="47" t="s">
        <v>37</v>
      </c>
      <c r="B62" s="53">
        <v>0.877199074074074</v>
      </c>
      <c r="C62" s="53">
        <v>0.882037037037037</v>
      </c>
      <c r="D62" s="53">
        <f t="shared" si="0"/>
        <v>0.00483796296296291</v>
      </c>
    </row>
    <row r="63" spans="1:4" ht="12.75">
      <c r="A63" s="47" t="s">
        <v>38</v>
      </c>
      <c r="B63" s="53">
        <v>0.864166666666667</v>
      </c>
      <c r="C63" s="53">
        <v>0.866481481481482</v>
      </c>
      <c r="D63" s="53">
        <f t="shared" si="0"/>
        <v>0.00231481481481499</v>
      </c>
    </row>
    <row r="64" spans="1:4" ht="12.75">
      <c r="A64" s="47" t="s">
        <v>39</v>
      </c>
      <c r="B64" s="53">
        <v>0.867199074074074</v>
      </c>
      <c r="C64" s="53">
        <v>0.871689814814815</v>
      </c>
      <c r="D64" s="53">
        <f t="shared" si="0"/>
        <v>0.00449074074074096</v>
      </c>
    </row>
    <row r="65" spans="1:4" ht="12.75">
      <c r="A65" s="47" t="s">
        <v>40</v>
      </c>
      <c r="B65" s="53">
        <v>0.860462962962963</v>
      </c>
      <c r="C65" s="53">
        <v>0.864166666666667</v>
      </c>
      <c r="D65" s="53">
        <f t="shared" si="0"/>
        <v>0.00370370370370399</v>
      </c>
    </row>
    <row r="66" spans="1:4" ht="12.75">
      <c r="A66" s="47" t="s">
        <v>41</v>
      </c>
      <c r="B66" s="53">
        <v>0.866481481481482</v>
      </c>
      <c r="C66" s="53">
        <v>0.867199074074074</v>
      </c>
      <c r="D66" s="53">
        <f t="shared" si="0"/>
        <v>0.000717592592592076</v>
      </c>
    </row>
    <row r="67" spans="1:4" ht="12.75">
      <c r="A67" s="47" t="s">
        <v>42</v>
      </c>
      <c r="B67" s="53">
        <v>0.874282407407407</v>
      </c>
      <c r="C67" s="53">
        <v>0.877199074074074</v>
      </c>
      <c r="D67" s="53">
        <f t="shared" si="0"/>
        <v>0.00291666666666701</v>
      </c>
    </row>
    <row r="68" spans="1:2" ht="15.75">
      <c r="A68" s="54" t="s">
        <v>16</v>
      </c>
      <c r="B68" s="35">
        <f>GEOMEAN(D60:D67)</f>
        <v>0.0031420224944106</v>
      </c>
    </row>
    <row r="70" spans="1:2" ht="18">
      <c r="A70" s="40" t="s">
        <v>43</v>
      </c>
      <c r="B70" s="50">
        <f>1/B68*0.34245</f>
        <v>109</v>
      </c>
    </row>
    <row r="72" spans="1:2" ht="18">
      <c r="A72" s="49" t="s">
        <v>83</v>
      </c>
      <c r="B72" s="35">
        <v>0.00144675925925926</v>
      </c>
    </row>
    <row r="74" spans="1:2" ht="18">
      <c r="A74" s="40" t="s">
        <v>44</v>
      </c>
      <c r="B74" s="50">
        <f>1/B72*0.1447</f>
        <v>100</v>
      </c>
    </row>
    <row r="76" ht="18">
      <c r="A76" s="37" t="s">
        <v>56</v>
      </c>
    </row>
    <row r="77" spans="1:2" ht="12.75">
      <c r="A77" s="47" t="s">
        <v>45</v>
      </c>
      <c r="B77" s="44">
        <v>2348</v>
      </c>
    </row>
    <row r="78" spans="1:2" ht="12.75">
      <c r="A78" s="47" t="s">
        <v>46</v>
      </c>
      <c r="B78" s="44">
        <v>850</v>
      </c>
    </row>
    <row r="79" spans="1:2" ht="12.75">
      <c r="A79" s="47" t="s">
        <v>47</v>
      </c>
      <c r="B79" s="44">
        <v>70</v>
      </c>
    </row>
    <row r="80" spans="1:2" ht="15.75">
      <c r="A80" s="48" t="s">
        <v>16</v>
      </c>
      <c r="B80" s="45">
        <f>GEOMEAN((B77*0.6),(B78*0.3),(B79*0.1))</f>
        <v>136</v>
      </c>
    </row>
    <row r="82" spans="1:2" ht="18">
      <c r="A82" s="56" t="s">
        <v>48</v>
      </c>
      <c r="B82" s="50">
        <f>B80*0.68</f>
        <v>92</v>
      </c>
    </row>
    <row r="84" ht="18">
      <c r="A84" s="37" t="s">
        <v>49</v>
      </c>
    </row>
    <row r="85" spans="1:2" ht="12.75">
      <c r="A85" s="47" t="s">
        <v>50</v>
      </c>
      <c r="B85" s="33">
        <v>48.81</v>
      </c>
    </row>
    <row r="86" spans="1:2" ht="12.75">
      <c r="A86" s="47" t="s">
        <v>51</v>
      </c>
      <c r="B86" s="33">
        <v>21.31</v>
      </c>
    </row>
    <row r="87" spans="1:2" ht="15.75">
      <c r="A87" s="48" t="s">
        <v>16</v>
      </c>
      <c r="B87" s="34">
        <v>14.04</v>
      </c>
    </row>
    <row r="89" spans="1:2" ht="18">
      <c r="A89" s="56" t="s">
        <v>52</v>
      </c>
      <c r="B89" s="50">
        <f>B87*9.38</f>
        <v>132</v>
      </c>
    </row>
    <row r="91" spans="1:2" ht="18">
      <c r="A91" s="49" t="s">
        <v>53</v>
      </c>
      <c r="B91" s="35">
        <v>0.0012962962962963</v>
      </c>
    </row>
    <row r="92" spans="1:2" ht="18">
      <c r="A92" s="49" t="s">
        <v>55</v>
      </c>
      <c r="B92" s="35">
        <v>0.00251157407407407</v>
      </c>
    </row>
    <row r="94" spans="1:2" ht="18">
      <c r="A94" s="56" t="s">
        <v>54</v>
      </c>
      <c r="B94" s="50">
        <f>GEOMEAN(1/B91,1/B92)*0.1862</f>
        <v>103</v>
      </c>
    </row>
    <row r="96" spans="1:2" ht="18">
      <c r="A96" s="49" t="s">
        <v>57</v>
      </c>
      <c r="B96" s="35">
        <v>0.00818287037037037</v>
      </c>
    </row>
    <row r="98" spans="1:2" ht="18">
      <c r="A98" s="56" t="s">
        <v>58</v>
      </c>
      <c r="B98" s="50">
        <f>1/B96*0.7465</f>
        <v>91</v>
      </c>
    </row>
    <row r="100" spans="1:2" ht="18">
      <c r="A100" s="49" t="s">
        <v>60</v>
      </c>
      <c r="B100" s="35">
        <v>0.00333333333333333</v>
      </c>
    </row>
    <row r="101" spans="1:2" ht="18">
      <c r="A101" s="49" t="s">
        <v>61</v>
      </c>
      <c r="B101" s="35">
        <v>0.0044212962962963</v>
      </c>
    </row>
    <row r="102" spans="1:2" ht="18">
      <c r="A102" s="49" t="s">
        <v>62</v>
      </c>
      <c r="B102" s="35">
        <v>0.00122685185185185</v>
      </c>
    </row>
    <row r="103" spans="1:2" ht="18">
      <c r="A103" s="49" t="s">
        <v>63</v>
      </c>
      <c r="B103" s="35">
        <v>0.00212962962962963</v>
      </c>
    </row>
    <row r="104" spans="1:2" ht="18">
      <c r="A104" s="49" t="s">
        <v>64</v>
      </c>
      <c r="B104" s="35">
        <v>0.00123842592592593</v>
      </c>
    </row>
    <row r="106" spans="1:2" ht="18">
      <c r="A106" s="56" t="s">
        <v>86</v>
      </c>
      <c r="B106" s="50">
        <f>GEOMEAN(1/B100,1/B101,1/B102,1/B103,1/B104)*0.2501</f>
        <v>115</v>
      </c>
    </row>
    <row r="108" spans="1:2" ht="18">
      <c r="A108" s="49" t="s">
        <v>59</v>
      </c>
      <c r="B108" s="35">
        <v>0.0112962962962963</v>
      </c>
    </row>
    <row r="109" spans="1:2" ht="18">
      <c r="A109" s="49" t="s">
        <v>65</v>
      </c>
      <c r="B109" s="35">
        <v>0.00355324074074074</v>
      </c>
    </row>
    <row r="110" spans="1:2" ht="18">
      <c r="A110" s="49" t="s">
        <v>66</v>
      </c>
      <c r="B110" s="35">
        <v>0.0488425925925926</v>
      </c>
    </row>
    <row r="111" spans="1:2" ht="18">
      <c r="A111" s="49" t="s">
        <v>67</v>
      </c>
      <c r="B111" s="35">
        <v>0.00133101851851852</v>
      </c>
    </row>
    <row r="112" spans="1:2" ht="18">
      <c r="A112" s="49" t="s">
        <v>68</v>
      </c>
      <c r="B112" s="35">
        <v>0.0199537037037037</v>
      </c>
    </row>
    <row r="114" spans="1:2" ht="18">
      <c r="A114" s="56" t="s">
        <v>87</v>
      </c>
      <c r="B114" s="50">
        <f>GEOMEAN(1/B108,1/B109,1/B110,1/B111,1/B112)*0.929</f>
        <v>106</v>
      </c>
    </row>
    <row r="116" ht="18">
      <c r="A116" s="37" t="s">
        <v>69</v>
      </c>
    </row>
    <row r="117" spans="1:2" ht="12.75">
      <c r="A117" s="47" t="s">
        <v>73</v>
      </c>
      <c r="B117" s="46">
        <v>142</v>
      </c>
    </row>
    <row r="118" spans="1:2" ht="12.75">
      <c r="A118" s="47" t="s">
        <v>74</v>
      </c>
      <c r="B118" s="46">
        <v>114</v>
      </c>
    </row>
    <row r="119" spans="1:2" ht="12.75">
      <c r="A119" s="47" t="s">
        <v>75</v>
      </c>
      <c r="B119" s="46">
        <v>98</v>
      </c>
    </row>
    <row r="120" spans="1:2" ht="15.75">
      <c r="A120" s="48" t="s">
        <v>16</v>
      </c>
      <c r="B120" s="45">
        <f>(B117*0.2)+(B118*0.6)+(B119*0.2)</f>
        <v>116</v>
      </c>
    </row>
    <row r="122" ht="18">
      <c r="A122" s="37" t="s">
        <v>70</v>
      </c>
    </row>
    <row r="123" spans="1:2" ht="12.75">
      <c r="A123" s="47" t="s">
        <v>73</v>
      </c>
      <c r="B123" s="46">
        <v>119</v>
      </c>
    </row>
    <row r="124" spans="1:2" ht="12.75">
      <c r="A124" s="47" t="s">
        <v>74</v>
      </c>
      <c r="B124" s="46">
        <v>118</v>
      </c>
    </row>
    <row r="125" spans="1:2" ht="12.75">
      <c r="A125" s="47" t="s">
        <v>75</v>
      </c>
      <c r="B125" s="46">
        <v>116</v>
      </c>
    </row>
    <row r="126" spans="1:2" ht="15.75">
      <c r="A126" s="48" t="s">
        <v>16</v>
      </c>
      <c r="B126" s="45">
        <f>(B123*0.2)+(B124*0.6)+(B125*0.2)</f>
        <v>118</v>
      </c>
    </row>
    <row r="128" ht="18">
      <c r="A128" s="37" t="s">
        <v>71</v>
      </c>
    </row>
    <row r="129" spans="1:2" ht="12.75">
      <c r="A129" s="47" t="s">
        <v>73</v>
      </c>
      <c r="B129" s="46">
        <v>91</v>
      </c>
    </row>
    <row r="130" spans="1:2" ht="12.75">
      <c r="A130" s="47" t="s">
        <v>74</v>
      </c>
      <c r="B130" s="46">
        <v>85</v>
      </c>
    </row>
    <row r="131" spans="1:2" ht="12.75">
      <c r="A131" s="47" t="s">
        <v>75</v>
      </c>
      <c r="B131" s="46">
        <v>84</v>
      </c>
    </row>
    <row r="132" spans="1:2" ht="15.75">
      <c r="A132" s="48" t="s">
        <v>16</v>
      </c>
      <c r="B132" s="45">
        <f>(B129*0.2)+(B130*0.6)+(B131*0.2)</f>
        <v>86</v>
      </c>
    </row>
    <row r="134" ht="18">
      <c r="A134" s="37" t="s">
        <v>85</v>
      </c>
    </row>
    <row r="135" spans="1:2" ht="12.75">
      <c r="A135" s="47" t="s">
        <v>73</v>
      </c>
      <c r="B135" s="46">
        <v>174</v>
      </c>
    </row>
    <row r="136" spans="1:2" ht="12.75">
      <c r="A136" s="47" t="s">
        <v>74</v>
      </c>
      <c r="B136" s="46">
        <v>154</v>
      </c>
    </row>
    <row r="137" spans="1:2" ht="12.75">
      <c r="A137" s="47" t="s">
        <v>75</v>
      </c>
      <c r="B137" s="46">
        <v>111</v>
      </c>
    </row>
    <row r="138" spans="1:2" ht="15.75">
      <c r="A138" s="48" t="s">
        <v>16</v>
      </c>
      <c r="B138" s="45">
        <f>(B135*0.2)+(B136*0.6)+(B137*0.2)</f>
        <v>149</v>
      </c>
    </row>
    <row r="140" ht="18">
      <c r="A140" s="37" t="s">
        <v>84</v>
      </c>
    </row>
    <row r="141" spans="1:2" ht="12.75">
      <c r="A141" s="47" t="s">
        <v>73</v>
      </c>
      <c r="B141" s="46">
        <v>102</v>
      </c>
    </row>
    <row r="142" spans="1:2" ht="12.75">
      <c r="A142" s="47" t="s">
        <v>74</v>
      </c>
      <c r="B142" s="46">
        <v>66</v>
      </c>
    </row>
    <row r="143" spans="1:2" ht="12.75">
      <c r="A143" s="47" t="s">
        <v>75</v>
      </c>
      <c r="B143" s="46">
        <v>58</v>
      </c>
    </row>
    <row r="144" spans="1:2" ht="15.75">
      <c r="A144" s="48" t="s">
        <v>16</v>
      </c>
      <c r="B144" s="45">
        <f>(B141*0.2)+(B142*0.6)+(B143*0.2)</f>
        <v>72</v>
      </c>
    </row>
    <row r="146" ht="18">
      <c r="A146" s="37" t="s">
        <v>72</v>
      </c>
    </row>
    <row r="147" spans="1:2" ht="12.75">
      <c r="A147" s="47" t="s">
        <v>73</v>
      </c>
      <c r="B147" s="46">
        <v>16886</v>
      </c>
    </row>
    <row r="148" spans="1:2" ht="12.75">
      <c r="A148" s="47" t="s">
        <v>74</v>
      </c>
      <c r="B148" s="46">
        <v>16097</v>
      </c>
    </row>
    <row r="149" spans="1:2" ht="12.75">
      <c r="A149" s="47" t="s">
        <v>75</v>
      </c>
      <c r="B149" s="46">
        <v>15595</v>
      </c>
    </row>
    <row r="150" spans="1:2" ht="15.75">
      <c r="A150" s="48" t="s">
        <v>16</v>
      </c>
      <c r="B150" s="45">
        <f>(B147*0.2)+(B148*0.6)+(B149*0.2)</f>
        <v>16154</v>
      </c>
    </row>
    <row r="152" spans="1:2" ht="18">
      <c r="A152" s="42" t="s">
        <v>76</v>
      </c>
      <c r="B152" s="50">
        <f>GEOMEAN(B120,B126,B132,B138,B144,B150)*0.4067</f>
        <v>99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110</v>
      </c>
    </row>
    <row r="155" spans="1:2" ht="20.25">
      <c r="A155" s="43" t="s">
        <v>78</v>
      </c>
      <c r="B155" s="58">
        <f>AVERAGE(B94,B98,B106,B114,B152)</f>
        <v>103</v>
      </c>
    </row>
    <row r="156" spans="1:2" ht="20.25">
      <c r="A156" s="43" t="s">
        <v>79</v>
      </c>
      <c r="B156" s="58">
        <f>AVERAGE(B154,B155)</f>
        <v>107</v>
      </c>
    </row>
    <row r="158" ht="18">
      <c r="A158" s="37" t="s">
        <v>94</v>
      </c>
    </row>
    <row r="159" spans="1:2" ht="12.75">
      <c r="A159" s="38" t="s">
        <v>93</v>
      </c>
      <c r="B159" s="33">
        <v>26.4</v>
      </c>
    </row>
    <row r="160" spans="1:2" ht="12.75">
      <c r="A160" s="38" t="s">
        <v>91</v>
      </c>
      <c r="B160" s="33">
        <v>12.3</v>
      </c>
    </row>
    <row r="161" spans="1:2" ht="12.75">
      <c r="A161" s="38" t="s">
        <v>92</v>
      </c>
      <c r="B161" s="33">
        <f>B159*0.001/0.025</f>
        <v>1.06</v>
      </c>
    </row>
    <row r="162" spans="1:2" ht="15.75">
      <c r="A162" s="39" t="s">
        <v>16</v>
      </c>
      <c r="B162" s="45">
        <f>B160*B161</f>
        <v>13</v>
      </c>
    </row>
    <row r="164" ht="18">
      <c r="A164" s="37" t="s">
        <v>95</v>
      </c>
    </row>
    <row r="165" spans="1:2" ht="12.75">
      <c r="A165" s="38" t="s">
        <v>93</v>
      </c>
      <c r="B165" s="33">
        <v>102.5</v>
      </c>
    </row>
    <row r="166" spans="1:2" ht="12.75">
      <c r="A166" s="38" t="s">
        <v>91</v>
      </c>
      <c r="B166" s="33">
        <v>12.17</v>
      </c>
    </row>
    <row r="167" spans="1:2" ht="12.75">
      <c r="A167" s="38" t="s">
        <v>92</v>
      </c>
      <c r="B167" s="33">
        <f>B165*0.001/0.025</f>
        <v>4.1</v>
      </c>
    </row>
    <row r="168" spans="1:2" ht="15.75">
      <c r="A168" s="39" t="s">
        <v>16</v>
      </c>
      <c r="B168" s="45">
        <f>B166*B167</f>
        <v>50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1.31</v>
      </c>
    </row>
    <row r="3" spans="1:2" ht="12.75">
      <c r="A3" s="1" t="s">
        <v>2</v>
      </c>
      <c r="B3" s="2">
        <v>2.82</v>
      </c>
    </row>
    <row r="4" spans="1:2" ht="12.75">
      <c r="A4" s="1" t="s">
        <v>3</v>
      </c>
      <c r="B4" s="2">
        <v>2.49</v>
      </c>
    </row>
    <row r="5" spans="1:2" ht="12.75">
      <c r="A5" s="1" t="s">
        <v>4</v>
      </c>
      <c r="B5" s="2">
        <v>1.35</v>
      </c>
    </row>
    <row r="6" spans="1:2" ht="12.75">
      <c r="A6" s="1" t="s">
        <v>5</v>
      </c>
      <c r="B6" s="2">
        <v>2.36</v>
      </c>
    </row>
    <row r="7" spans="1:2" ht="12.75">
      <c r="A7" s="1" t="s">
        <v>6</v>
      </c>
      <c r="B7" s="2">
        <v>1.99</v>
      </c>
    </row>
    <row r="8" spans="1:2" ht="12.75">
      <c r="A8" s="1" t="s">
        <v>7</v>
      </c>
      <c r="B8" s="2">
        <v>1.89</v>
      </c>
    </row>
    <row r="9" spans="1:2" ht="12.75">
      <c r="A9" s="1" t="s">
        <v>8</v>
      </c>
      <c r="B9" s="2">
        <v>2.14</v>
      </c>
    </row>
    <row r="10" spans="1:2" ht="12.75">
      <c r="A10" s="1" t="s">
        <v>9</v>
      </c>
      <c r="B10" s="2">
        <v>4.26</v>
      </c>
    </row>
    <row r="11" spans="1:2" ht="15.75">
      <c r="A11" s="3" t="s">
        <v>10</v>
      </c>
      <c r="B11" s="4">
        <v>4.26</v>
      </c>
    </row>
    <row r="12" spans="1:2" ht="15.75">
      <c r="A12" s="3" t="s">
        <v>11</v>
      </c>
      <c r="B12" s="4">
        <v>2.26</v>
      </c>
    </row>
    <row r="13" spans="1:2" ht="15.75">
      <c r="A13" s="3" t="s">
        <v>4</v>
      </c>
      <c r="B13" s="4">
        <v>1.35</v>
      </c>
    </row>
    <row r="15" ht="18">
      <c r="A15" s="12" t="s">
        <v>12</v>
      </c>
    </row>
    <row r="16" spans="1:2" ht="12.75">
      <c r="A16" s="1" t="s">
        <v>13</v>
      </c>
      <c r="B16" s="2">
        <v>2.29</v>
      </c>
    </row>
    <row r="17" spans="1:2" ht="12.75">
      <c r="A17" s="1" t="s">
        <v>14</v>
      </c>
      <c r="B17" s="2">
        <v>2.13</v>
      </c>
    </row>
    <row r="18" spans="1:2" ht="12.75">
      <c r="A18" s="1" t="s">
        <v>15</v>
      </c>
      <c r="B18" s="2">
        <v>4.82</v>
      </c>
    </row>
    <row r="19" spans="1:2" ht="15.75">
      <c r="A19" s="3" t="s">
        <v>16</v>
      </c>
      <c r="B19" s="4">
        <v>2.64</v>
      </c>
    </row>
    <row r="20" spans="1:2" ht="15.75">
      <c r="A20" s="3" t="s">
        <v>9</v>
      </c>
      <c r="B20" s="5">
        <v>0.00209490740740741</v>
      </c>
    </row>
    <row r="22" spans="1:2" ht="18">
      <c r="A22" s="12" t="s">
        <v>17</v>
      </c>
      <c r="B22" s="5">
        <v>0.0136921296296296</v>
      </c>
    </row>
    <row r="24" spans="1:2" ht="18">
      <c r="A24" s="13" t="s">
        <v>18</v>
      </c>
      <c r="B24" s="14">
        <f>GEOMEAN(B11,B12,B13,B16,B18,(1/B20),(1/B22))*11.8</f>
        <v>107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0.1679</v>
      </c>
      <c r="C28" s="8">
        <v>0.4402</v>
      </c>
      <c r="D28" s="8">
        <v>0.4734</v>
      </c>
      <c r="E28" s="8">
        <v>0.4173</v>
      </c>
      <c r="F28" s="8">
        <v>0.5183</v>
      </c>
      <c r="G28" s="8">
        <v>0.2606</v>
      </c>
    </row>
    <row r="29" spans="2:7" ht="12.75">
      <c r="B29" s="8">
        <v>0.1678</v>
      </c>
      <c r="C29" s="8">
        <v>0.4432</v>
      </c>
      <c r="D29" s="8">
        <v>0.454</v>
      </c>
      <c r="E29" s="8">
        <v>0.4176</v>
      </c>
      <c r="F29" s="8">
        <v>0.5182</v>
      </c>
      <c r="G29" s="8">
        <v>0.5298</v>
      </c>
    </row>
    <row r="30" spans="2:7" ht="12.75">
      <c r="B30" s="8">
        <v>0.1681</v>
      </c>
      <c r="C30" s="8">
        <v>0.4434</v>
      </c>
      <c r="D30" s="8">
        <v>0.457</v>
      </c>
      <c r="E30" s="8">
        <v>0.4166</v>
      </c>
      <c r="F30" s="8">
        <v>0.5175</v>
      </c>
      <c r="G30" s="8">
        <v>0.2964</v>
      </c>
    </row>
    <row r="31" spans="2:7" ht="12.75">
      <c r="B31" s="8">
        <v>0.1679</v>
      </c>
      <c r="C31" s="8">
        <v>0.4432</v>
      </c>
      <c r="D31" s="8">
        <v>0.4568</v>
      </c>
      <c r="E31" s="8">
        <v>0.4178</v>
      </c>
      <c r="F31" s="8">
        <v>0.517</v>
      </c>
      <c r="G31" s="8">
        <v>0.2594</v>
      </c>
    </row>
    <row r="32" spans="2:7" ht="12.75">
      <c r="B32" s="8">
        <v>0.1678</v>
      </c>
      <c r="C32" s="8">
        <v>0.443</v>
      </c>
      <c r="D32" s="8">
        <v>0.4567</v>
      </c>
      <c r="E32" s="8">
        <v>0.4178</v>
      </c>
      <c r="F32" s="8">
        <v>0.5185</v>
      </c>
      <c r="G32" s="8">
        <v>0.2686</v>
      </c>
    </row>
    <row r="33" spans="2:7" ht="12.75">
      <c r="B33" s="8">
        <v>0.1684</v>
      </c>
      <c r="C33" s="8">
        <v>0.4438</v>
      </c>
      <c r="D33" s="8">
        <v>0.4588</v>
      </c>
      <c r="E33" s="8">
        <v>0.4181</v>
      </c>
      <c r="F33" s="8">
        <v>0.5191</v>
      </c>
      <c r="G33" s="8">
        <v>0.2479</v>
      </c>
    </row>
    <row r="34" spans="2:7" ht="12.75">
      <c r="B34" s="8">
        <v>0.1682</v>
      </c>
      <c r="C34" s="8">
        <v>0.4434</v>
      </c>
      <c r="D34" s="8">
        <v>0.4571</v>
      </c>
      <c r="E34" s="8">
        <v>0.4172</v>
      </c>
      <c r="F34" s="8">
        <v>0.5256</v>
      </c>
      <c r="G34" s="8">
        <v>0.2556</v>
      </c>
    </row>
    <row r="35" spans="2:7" ht="12.75">
      <c r="B35" s="8">
        <v>0.1681</v>
      </c>
      <c r="C35" s="8">
        <v>0.4433</v>
      </c>
      <c r="D35" s="8">
        <v>0.4571</v>
      </c>
      <c r="E35" s="8">
        <v>0.4165</v>
      </c>
      <c r="F35" s="8">
        <v>0.517</v>
      </c>
      <c r="G35" s="8">
        <v>0.2518</v>
      </c>
    </row>
    <row r="36" spans="2:7" ht="12.75">
      <c r="B36" s="8">
        <v>0.1682</v>
      </c>
      <c r="C36" s="8">
        <v>0.4437</v>
      </c>
      <c r="D36" s="8">
        <v>0.4566</v>
      </c>
      <c r="E36" s="8">
        <v>0.4175</v>
      </c>
      <c r="F36" s="8">
        <v>0.5142</v>
      </c>
      <c r="G36" s="8">
        <v>0.2517</v>
      </c>
    </row>
    <row r="37" spans="2:7" ht="12.75">
      <c r="B37" s="8">
        <v>0.1682</v>
      </c>
      <c r="C37" s="8">
        <v>0.4443</v>
      </c>
      <c r="D37" s="8">
        <v>0.4562</v>
      </c>
      <c r="E37" s="8">
        <v>0.4155</v>
      </c>
      <c r="F37" s="8">
        <v>0.5139</v>
      </c>
      <c r="G37" s="8">
        <v>0.2987</v>
      </c>
    </row>
    <row r="38" spans="1:2" ht="15.75">
      <c r="A38" s="3" t="s">
        <v>16</v>
      </c>
      <c r="B38" s="7">
        <f>GEOMEAN(B28:G37)</f>
        <v>0.3577</v>
      </c>
    </row>
    <row r="40" ht="18">
      <c r="A40" s="12" t="s">
        <v>27</v>
      </c>
    </row>
    <row r="41" spans="1:2" ht="12.75">
      <c r="A41" s="1" t="s">
        <v>15</v>
      </c>
      <c r="B41" s="2">
        <v>2.2</v>
      </c>
    </row>
    <row r="42" spans="1:2" ht="12.75">
      <c r="A42" s="1" t="s">
        <v>14</v>
      </c>
      <c r="B42" s="2">
        <v>1.85</v>
      </c>
    </row>
    <row r="43" spans="1:2" ht="12.75">
      <c r="A43" s="1" t="s">
        <v>28</v>
      </c>
      <c r="B43" s="2">
        <v>1.75</v>
      </c>
    </row>
    <row r="44" spans="1:2" ht="12.75">
      <c r="A44" s="1" t="s">
        <v>29</v>
      </c>
      <c r="B44" s="2">
        <v>3.44</v>
      </c>
    </row>
    <row r="45" spans="1:2" ht="12.75">
      <c r="A45" s="1" t="s">
        <v>30</v>
      </c>
      <c r="B45" s="2">
        <v>2</v>
      </c>
    </row>
    <row r="46" spans="1:2" ht="12.75">
      <c r="A46" s="1" t="s">
        <v>31</v>
      </c>
      <c r="B46" s="2">
        <v>2.2</v>
      </c>
    </row>
    <row r="47" spans="1:2" ht="15.75">
      <c r="A47" s="3" t="s">
        <v>16</v>
      </c>
      <c r="B47" s="4">
        <f>GEOMEAN(B41,B43,B44)</f>
        <v>2.37</v>
      </c>
    </row>
    <row r="49" ht="18">
      <c r="A49" s="12" t="s">
        <v>32</v>
      </c>
    </row>
    <row r="50" spans="1:2" ht="12.75">
      <c r="A50" s="1" t="s">
        <v>11</v>
      </c>
      <c r="B50" s="2">
        <v>84.84</v>
      </c>
    </row>
    <row r="51" spans="1:2" ht="12.75">
      <c r="A51" s="1" t="s">
        <v>15</v>
      </c>
      <c r="B51" s="2">
        <v>177.83</v>
      </c>
    </row>
    <row r="52" spans="1:2" ht="12.75">
      <c r="A52" s="1" t="s">
        <v>14</v>
      </c>
      <c r="B52" s="2">
        <v>189.36</v>
      </c>
    </row>
    <row r="53" spans="1:2" ht="12.75">
      <c r="A53" s="1" t="s">
        <v>33</v>
      </c>
      <c r="B53" s="2">
        <v>452.03</v>
      </c>
    </row>
    <row r="54" spans="1:2" ht="15.75">
      <c r="A54" s="3" t="s">
        <v>16</v>
      </c>
      <c r="B54" s="4">
        <f>B50+B51</f>
        <v>262.67</v>
      </c>
    </row>
    <row r="56" spans="1:2" ht="18">
      <c r="A56" s="13" t="s">
        <v>26</v>
      </c>
      <c r="B56" s="14">
        <f>GEOMEAN(1/B38,B47,1/B54)*423.5</f>
        <v>124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0.613888888888889</v>
      </c>
      <c r="C60" s="16">
        <v>0.62337962962963</v>
      </c>
      <c r="D60" s="16">
        <f aca="true" t="shared" si="0" ref="D60:D67">C60-B60</f>
        <v>0.00949074074074097</v>
      </c>
    </row>
    <row r="61" spans="1:4" ht="12.75">
      <c r="A61" s="1" t="s">
        <v>36</v>
      </c>
      <c r="B61" s="16">
        <v>0.634583333333333</v>
      </c>
      <c r="C61" s="16">
        <v>0.637222222222222</v>
      </c>
      <c r="D61" s="16">
        <f t="shared" si="0"/>
        <v>0.00263888888888897</v>
      </c>
    </row>
    <row r="62" spans="1:4" ht="12.75">
      <c r="A62" s="1" t="s">
        <v>37</v>
      </c>
      <c r="B62" s="16">
        <v>0.640069444444444</v>
      </c>
      <c r="C62" s="16">
        <v>0.645023148148148</v>
      </c>
      <c r="D62" s="16">
        <f t="shared" si="0"/>
        <v>0.00495370370370396</v>
      </c>
    </row>
    <row r="63" spans="1:4" ht="12.75">
      <c r="A63" s="1" t="s">
        <v>38</v>
      </c>
      <c r="B63" s="16">
        <v>0.627060185185185</v>
      </c>
      <c r="C63" s="16">
        <v>0.629398148148148</v>
      </c>
      <c r="D63" s="16">
        <f t="shared" si="0"/>
        <v>0.00233796296296296</v>
      </c>
    </row>
    <row r="64" spans="1:4" ht="12.75">
      <c r="A64" s="1" t="s">
        <v>39</v>
      </c>
      <c r="B64" s="16">
        <v>0.630092592592593</v>
      </c>
      <c r="C64" s="16">
        <v>0.634583333333333</v>
      </c>
      <c r="D64" s="16">
        <f t="shared" si="0"/>
        <v>0.00449074074074007</v>
      </c>
    </row>
    <row r="65" spans="1:4" ht="12.75">
      <c r="A65" s="1" t="s">
        <v>40</v>
      </c>
      <c r="B65" s="16">
        <v>0.623402777777778</v>
      </c>
      <c r="C65" s="16">
        <v>0.627060185185185</v>
      </c>
      <c r="D65" s="16">
        <f t="shared" si="0"/>
        <v>0.00365740740740705</v>
      </c>
    </row>
    <row r="66" spans="1:4" ht="12.75">
      <c r="A66" s="1" t="s">
        <v>41</v>
      </c>
      <c r="B66" s="16">
        <v>0.629398148148148</v>
      </c>
      <c r="C66" s="16">
        <v>0.630092592592593</v>
      </c>
      <c r="D66" s="16">
        <f t="shared" si="0"/>
        <v>0.000694444444444997</v>
      </c>
    </row>
    <row r="67" spans="1:4" ht="12.75">
      <c r="A67" s="1" t="s">
        <v>42</v>
      </c>
      <c r="B67" s="16">
        <v>0.637222222222222</v>
      </c>
      <c r="C67" s="16">
        <v>0.640069444444444</v>
      </c>
      <c r="D67" s="16">
        <f t="shared" si="0"/>
        <v>0.002847222222222</v>
      </c>
    </row>
    <row r="68" spans="1:2" ht="15.75">
      <c r="A68" s="3" t="s">
        <v>16</v>
      </c>
      <c r="B68" s="5">
        <f>GEOMEAN(D60:D67)</f>
        <v>0.00313873668198386</v>
      </c>
    </row>
    <row r="70" spans="1:2" ht="18">
      <c r="A70" s="13" t="s">
        <v>43</v>
      </c>
      <c r="B70" s="14">
        <f>1/B68*0.34245</f>
        <v>109</v>
      </c>
    </row>
    <row r="72" spans="1:2" ht="18">
      <c r="A72" s="12" t="s">
        <v>83</v>
      </c>
      <c r="B72" s="5">
        <v>0.00137731481481481</v>
      </c>
    </row>
    <row r="74" spans="1:2" ht="18">
      <c r="A74" s="13" t="s">
        <v>44</v>
      </c>
      <c r="B74" s="14">
        <f>1/B72*0.1447</f>
        <v>105</v>
      </c>
    </row>
    <row r="76" ht="18">
      <c r="A76" s="12" t="s">
        <v>56</v>
      </c>
    </row>
    <row r="77" spans="1:2" ht="12.75">
      <c r="A77" s="1" t="s">
        <v>45</v>
      </c>
      <c r="B77" s="10">
        <v>2574</v>
      </c>
    </row>
    <row r="78" spans="1:2" ht="12.75">
      <c r="A78" s="1" t="s">
        <v>46</v>
      </c>
      <c r="B78" s="10">
        <v>917</v>
      </c>
    </row>
    <row r="79" spans="1:2" ht="12.75">
      <c r="A79" s="1" t="s">
        <v>47</v>
      </c>
      <c r="B79" s="10">
        <v>75</v>
      </c>
    </row>
    <row r="80" spans="1:2" ht="15.75">
      <c r="A80" s="3" t="s">
        <v>16</v>
      </c>
      <c r="B80" s="11">
        <f>GEOMEAN((B77*0.6),(B78*0.3),(B79*0.1))</f>
        <v>147</v>
      </c>
    </row>
    <row r="82" spans="1:2" ht="18">
      <c r="A82" s="13" t="s">
        <v>48</v>
      </c>
      <c r="B82" s="14">
        <f>B80*0.68</f>
        <v>100</v>
      </c>
    </row>
    <row r="84" ht="18">
      <c r="A84" s="12" t="s">
        <v>49</v>
      </c>
    </row>
    <row r="85" spans="1:2" ht="12.75">
      <c r="A85" s="1" t="s">
        <v>50</v>
      </c>
      <c r="B85" s="2">
        <v>47.08</v>
      </c>
    </row>
    <row r="86" spans="1:2" ht="12.75">
      <c r="A86" s="1" t="s">
        <v>51</v>
      </c>
      <c r="B86" s="2">
        <v>20.78</v>
      </c>
    </row>
    <row r="87" spans="1:2" ht="15.75">
      <c r="A87" s="3" t="s">
        <v>16</v>
      </c>
      <c r="B87" s="4">
        <v>13.65</v>
      </c>
    </row>
    <row r="89" spans="1:2" ht="18">
      <c r="A89" s="13" t="s">
        <v>52</v>
      </c>
      <c r="B89" s="14">
        <f>B87*9.38</f>
        <v>128</v>
      </c>
    </row>
    <row r="91" spans="1:2" ht="18">
      <c r="A91" s="12" t="s">
        <v>53</v>
      </c>
      <c r="B91" s="5">
        <v>0.00123842592592593</v>
      </c>
    </row>
    <row r="92" spans="1:2" ht="18">
      <c r="A92" s="12" t="s">
        <v>55</v>
      </c>
      <c r="B92" s="5">
        <v>0.00237268518518519</v>
      </c>
    </row>
    <row r="94" spans="1:2" ht="18">
      <c r="A94" s="13" t="s">
        <v>54</v>
      </c>
      <c r="B94" s="14">
        <f>GEOMEAN(1/B91,1/B92)*0.1862</f>
        <v>109</v>
      </c>
    </row>
    <row r="96" spans="1:2" ht="18">
      <c r="A96" s="12" t="s">
        <v>57</v>
      </c>
      <c r="B96" s="5">
        <v>0.00829861111111111</v>
      </c>
    </row>
    <row r="98" spans="1:2" ht="18">
      <c r="A98" s="13" t="s">
        <v>58</v>
      </c>
      <c r="B98" s="14">
        <f>1/B96*0.7465</f>
        <v>90</v>
      </c>
    </row>
    <row r="100" spans="1:2" ht="18">
      <c r="A100" s="12" t="s">
        <v>60</v>
      </c>
      <c r="B100" s="5">
        <v>0.00331018518518519</v>
      </c>
    </row>
    <row r="101" spans="1:2" ht="18">
      <c r="A101" s="12" t="s">
        <v>61</v>
      </c>
      <c r="B101" s="5">
        <v>0.00459490740740741</v>
      </c>
    </row>
    <row r="102" spans="1:2" ht="18">
      <c r="A102" s="12" t="s">
        <v>62</v>
      </c>
      <c r="B102" s="5">
        <v>0.00127314814814815</v>
      </c>
    </row>
    <row r="103" spans="1:2" ht="18">
      <c r="A103" s="12" t="s">
        <v>63</v>
      </c>
      <c r="B103" s="5">
        <v>0.00217592592592593</v>
      </c>
    </row>
    <row r="104" spans="1:2" ht="18">
      <c r="A104" s="12" t="s">
        <v>64</v>
      </c>
      <c r="B104" s="5">
        <v>0.0012962962962963</v>
      </c>
    </row>
    <row r="106" spans="1:2" ht="18">
      <c r="A106" s="13" t="s">
        <v>86</v>
      </c>
      <c r="B106" s="14">
        <f>GEOMEAN(1/B100,1/B101,1/B102,1/B103,1/B104)*0.2501</f>
        <v>112</v>
      </c>
    </row>
    <row r="108" spans="1:2" ht="18">
      <c r="A108" s="12" t="s">
        <v>59</v>
      </c>
      <c r="B108" s="5">
        <v>0.0117361111111111</v>
      </c>
    </row>
    <row r="109" spans="1:2" ht="18">
      <c r="A109" s="12" t="s">
        <v>65</v>
      </c>
      <c r="B109" s="5">
        <v>0.00353009259259259</v>
      </c>
    </row>
    <row r="110" spans="1:2" ht="18">
      <c r="A110" s="12" t="s">
        <v>66</v>
      </c>
      <c r="B110" s="5">
        <v>0.050162037037037</v>
      </c>
    </row>
    <row r="111" spans="1:2" ht="18">
      <c r="A111" s="12" t="s">
        <v>67</v>
      </c>
      <c r="B111" s="5">
        <v>0.00136574074074074</v>
      </c>
    </row>
    <row r="112" spans="1:2" ht="18">
      <c r="A112" s="12" t="s">
        <v>68</v>
      </c>
      <c r="B112" s="5">
        <v>0.0199074074074074</v>
      </c>
    </row>
    <row r="114" spans="1:2" ht="18">
      <c r="A114" s="13" t="s">
        <v>87</v>
      </c>
      <c r="B114" s="14">
        <f>GEOMEAN(1/B108,1/B109,1/B110,1/B111,1/B112)*0.929</f>
        <v>104</v>
      </c>
    </row>
    <row r="116" ht="18">
      <c r="A116" s="12" t="s">
        <v>69</v>
      </c>
    </row>
    <row r="117" spans="1:2" ht="12.75">
      <c r="A117" s="1" t="s">
        <v>73</v>
      </c>
      <c r="B117" s="1">
        <v>153</v>
      </c>
    </row>
    <row r="118" spans="1:2" ht="12.75">
      <c r="A118" s="1" t="s">
        <v>74</v>
      </c>
      <c r="B118" s="1">
        <v>117</v>
      </c>
    </row>
    <row r="119" spans="1:2" ht="12.75">
      <c r="A119" s="1" t="s">
        <v>75</v>
      </c>
      <c r="B119" s="1">
        <v>102</v>
      </c>
    </row>
    <row r="120" spans="1:2" ht="15.75">
      <c r="A120" s="3" t="s">
        <v>16</v>
      </c>
      <c r="B120" s="11">
        <f>(B117*0.2)+(B118*0.6)+(B119*0.2)</f>
        <v>121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100</v>
      </c>
    </row>
    <row r="130" spans="1:2" ht="12.75">
      <c r="A130" s="1" t="s">
        <v>74</v>
      </c>
      <c r="B130" s="1">
        <v>89</v>
      </c>
    </row>
    <row r="131" spans="1:2" ht="12.75">
      <c r="A131" s="1" t="s">
        <v>75</v>
      </c>
      <c r="B131" s="1">
        <v>88</v>
      </c>
    </row>
    <row r="132" spans="1:2" ht="15.75">
      <c r="A132" s="3" t="s">
        <v>16</v>
      </c>
      <c r="B132" s="11">
        <f>(B129*0.2)+(B130*0.6)+(B131*0.2)</f>
        <v>91</v>
      </c>
    </row>
    <row r="134" ht="18">
      <c r="A134" s="12" t="s">
        <v>85</v>
      </c>
    </row>
    <row r="135" spans="1:2" ht="12.75">
      <c r="A135" s="1" t="s">
        <v>73</v>
      </c>
      <c r="B135" s="1">
        <v>189</v>
      </c>
    </row>
    <row r="136" spans="1:2" ht="12.75">
      <c r="A136" s="1" t="s">
        <v>74</v>
      </c>
      <c r="B136" s="1">
        <v>166</v>
      </c>
    </row>
    <row r="137" spans="1:2" ht="12.75">
      <c r="A137" s="1" t="s">
        <v>75</v>
      </c>
      <c r="B137" s="1">
        <v>120</v>
      </c>
    </row>
    <row r="138" spans="1:2" ht="15.75">
      <c r="A138" s="3" t="s">
        <v>16</v>
      </c>
      <c r="B138" s="11">
        <f>(B135*0.2)+(B136*0.6)+(B137*0.2)</f>
        <v>161</v>
      </c>
    </row>
    <row r="140" ht="18">
      <c r="A140" s="12" t="s">
        <v>84</v>
      </c>
    </row>
    <row r="141" spans="1:2" ht="12.75">
      <c r="A141" s="1" t="s">
        <v>73</v>
      </c>
      <c r="B141" s="1">
        <v>93</v>
      </c>
    </row>
    <row r="142" spans="1:2" ht="12.75">
      <c r="A142" s="1" t="s">
        <v>74</v>
      </c>
      <c r="B142" s="1">
        <v>71</v>
      </c>
    </row>
    <row r="143" spans="1:2" ht="12.75">
      <c r="A143" s="1" t="s">
        <v>75</v>
      </c>
      <c r="B143" s="1">
        <v>67</v>
      </c>
    </row>
    <row r="144" spans="1:2" ht="15.75">
      <c r="A144" s="3" t="s">
        <v>16</v>
      </c>
      <c r="B144" s="11">
        <f>(B141*0.2)+(B142*0.6)+(B143*0.2)</f>
        <v>75</v>
      </c>
    </row>
    <row r="146" ht="18">
      <c r="A146" s="12" t="s">
        <v>72</v>
      </c>
    </row>
    <row r="147" spans="1:2" ht="12.75">
      <c r="A147" s="1" t="s">
        <v>73</v>
      </c>
      <c r="B147" s="1">
        <v>17064</v>
      </c>
    </row>
    <row r="148" spans="1:2" ht="12.75">
      <c r="A148" s="1" t="s">
        <v>74</v>
      </c>
      <c r="B148" s="1">
        <v>16351</v>
      </c>
    </row>
    <row r="149" spans="1:2" ht="12.75">
      <c r="A149" s="1" t="s">
        <v>75</v>
      </c>
      <c r="B149" s="1">
        <v>16077</v>
      </c>
    </row>
    <row r="150" spans="1:2" ht="15.75">
      <c r="A150" s="3" t="s">
        <v>16</v>
      </c>
      <c r="B150" s="11">
        <f>(B147*0.2)+(B148*0.6)+(B149*0.2)</f>
        <v>16439</v>
      </c>
    </row>
    <row r="152" spans="1:2" ht="18">
      <c r="A152" s="14" t="s">
        <v>76</v>
      </c>
      <c r="B152" s="14">
        <f>GEOMEAN(B120,B126,B132,B138,B144,B150)*0.4067</f>
        <v>103</v>
      </c>
    </row>
    <row r="154" spans="1:2" ht="20.25">
      <c r="A154" s="17" t="s">
        <v>77</v>
      </c>
      <c r="B154" s="18">
        <f>AVERAGE(B24,B56,B70,B74,B82,B89)</f>
        <v>112</v>
      </c>
    </row>
    <row r="155" spans="1:2" ht="20.25">
      <c r="A155" s="17" t="s">
        <v>78</v>
      </c>
      <c r="B155" s="18">
        <f>AVERAGE(B94,B98,B106,B114,B152)</f>
        <v>104</v>
      </c>
    </row>
    <row r="156" spans="1:2" ht="20.25">
      <c r="A156" s="17" t="s">
        <v>79</v>
      </c>
      <c r="B156" s="18">
        <f>AVERAGE(B154,B155)</f>
        <v>108</v>
      </c>
    </row>
    <row r="158" ht="18">
      <c r="A158" s="12" t="s">
        <v>94</v>
      </c>
    </row>
    <row r="159" spans="1:2" ht="12.75">
      <c r="A159" s="1" t="s">
        <v>93</v>
      </c>
      <c r="B159" s="2">
        <v>24.2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0.97</v>
      </c>
    </row>
    <row r="162" spans="1:2" ht="15.75">
      <c r="A162" s="3" t="s">
        <v>16</v>
      </c>
      <c r="B162" s="11">
        <f>B160*B161</f>
        <v>12</v>
      </c>
    </row>
    <row r="164" ht="18">
      <c r="A164" s="12" t="s">
        <v>95</v>
      </c>
    </row>
    <row r="165" spans="1:2" ht="12.75">
      <c r="A165" s="1" t="s">
        <v>93</v>
      </c>
      <c r="B165" s="2">
        <v>95.9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3.84</v>
      </c>
    </row>
    <row r="168" spans="1:2" ht="15.75">
      <c r="A168" s="3" t="s">
        <v>16</v>
      </c>
      <c r="B168" s="11">
        <f>B166*B167</f>
        <v>47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2.375" style="38" bestFit="1" customWidth="1"/>
    <col min="2" max="2" width="14.875" style="38" bestFit="1" customWidth="1"/>
    <col min="3" max="16384" width="9.125" style="38" customWidth="1"/>
  </cols>
  <sheetData>
    <row r="1" ht="18">
      <c r="A1" s="37" t="s">
        <v>0</v>
      </c>
    </row>
    <row r="2" spans="1:2" ht="12.75">
      <c r="A2" s="47" t="s">
        <v>1</v>
      </c>
      <c r="B2" s="33">
        <v>1.22</v>
      </c>
    </row>
    <row r="3" spans="1:2" ht="12.75">
      <c r="A3" s="47" t="s">
        <v>2</v>
      </c>
      <c r="B3" s="33">
        <v>2.65</v>
      </c>
    </row>
    <row r="4" spans="1:2" ht="12.75">
      <c r="A4" s="47" t="s">
        <v>3</v>
      </c>
      <c r="B4" s="33">
        <v>2.32</v>
      </c>
    </row>
    <row r="5" spans="1:2" ht="12.75">
      <c r="A5" s="47" t="s">
        <v>4</v>
      </c>
      <c r="B5" s="33">
        <v>1.18</v>
      </c>
    </row>
    <row r="6" spans="1:2" ht="12.75">
      <c r="A6" s="47" t="s">
        <v>5</v>
      </c>
      <c r="B6" s="33">
        <v>2.08</v>
      </c>
    </row>
    <row r="7" spans="1:2" ht="12.75">
      <c r="A7" s="47" t="s">
        <v>6</v>
      </c>
      <c r="B7" s="33">
        <v>1.83</v>
      </c>
    </row>
    <row r="8" spans="1:2" ht="12.75">
      <c r="A8" s="47" t="s">
        <v>7</v>
      </c>
      <c r="B8" s="33">
        <v>1.61</v>
      </c>
    </row>
    <row r="9" spans="1:2" ht="12.75">
      <c r="A9" s="47" t="s">
        <v>8</v>
      </c>
      <c r="B9" s="33">
        <v>1.94</v>
      </c>
    </row>
    <row r="10" spans="1:2" ht="12.75">
      <c r="A10" s="47" t="s">
        <v>9</v>
      </c>
      <c r="B10" s="33">
        <v>4.01</v>
      </c>
    </row>
    <row r="11" spans="1:2" ht="15.75">
      <c r="A11" s="54" t="s">
        <v>10</v>
      </c>
      <c r="B11" s="34">
        <v>4.01</v>
      </c>
    </row>
    <row r="12" spans="1:2" ht="15.75">
      <c r="A12" s="54" t="s">
        <v>11</v>
      </c>
      <c r="B12" s="34">
        <v>2.06</v>
      </c>
    </row>
    <row r="13" spans="1:2" ht="15.75">
      <c r="A13" s="54" t="s">
        <v>4</v>
      </c>
      <c r="B13" s="34">
        <v>1.18</v>
      </c>
    </row>
    <row r="15" ht="18">
      <c r="A15" s="37" t="s">
        <v>12</v>
      </c>
    </row>
    <row r="16" spans="1:2" ht="12.75">
      <c r="A16" s="47" t="s">
        <v>13</v>
      </c>
      <c r="B16" s="33">
        <v>2.09</v>
      </c>
    </row>
    <row r="17" spans="1:2" ht="12.75">
      <c r="A17" s="47" t="s">
        <v>14</v>
      </c>
      <c r="B17" s="33">
        <v>2.04</v>
      </c>
    </row>
    <row r="18" spans="1:2" ht="12.75">
      <c r="A18" s="47" t="s">
        <v>15</v>
      </c>
      <c r="B18" s="33">
        <v>4.53</v>
      </c>
    </row>
    <row r="19" spans="1:2" ht="15.75">
      <c r="A19" s="54" t="s">
        <v>16</v>
      </c>
      <c r="B19" s="34">
        <v>2.43</v>
      </c>
    </row>
    <row r="20" spans="1:2" ht="15.75">
      <c r="A20" s="54" t="s">
        <v>9</v>
      </c>
      <c r="B20" s="35">
        <v>0.00226851851851852</v>
      </c>
    </row>
    <row r="22" spans="1:2" ht="18">
      <c r="A22" s="49" t="s">
        <v>17</v>
      </c>
      <c r="B22" s="35">
        <v>0.0145138888888889</v>
      </c>
    </row>
    <row r="24" spans="1:2" ht="18">
      <c r="A24" s="40" t="s">
        <v>18</v>
      </c>
      <c r="B24" s="50">
        <f>GEOMEAN(B11,B12,B13,B16,B18,(1/B20),(1/B22))*11.8</f>
        <v>98</v>
      </c>
    </row>
    <row r="26" ht="18">
      <c r="A26" s="37" t="s">
        <v>25</v>
      </c>
    </row>
    <row r="27" spans="1:7" ht="15.75">
      <c r="A27" s="47"/>
      <c r="B27" s="52" t="s">
        <v>19</v>
      </c>
      <c r="C27" s="52" t="s">
        <v>20</v>
      </c>
      <c r="D27" s="52" t="s">
        <v>21</v>
      </c>
      <c r="E27" s="52" t="s">
        <v>22</v>
      </c>
      <c r="F27" s="52" t="s">
        <v>23</v>
      </c>
      <c r="G27" s="52" t="s">
        <v>24</v>
      </c>
    </row>
    <row r="28" spans="1:7" ht="12.75">
      <c r="A28" s="47"/>
      <c r="B28" s="51">
        <v>0.1832</v>
      </c>
      <c r="C28" s="51">
        <v>0.4649</v>
      </c>
      <c r="D28" s="51">
        <v>0.4879</v>
      </c>
      <c r="E28" s="51">
        <v>0.4499</v>
      </c>
      <c r="F28" s="51">
        <v>0.5676</v>
      </c>
      <c r="G28" s="51">
        <v>0.3028</v>
      </c>
    </row>
    <row r="29" spans="1:7" ht="12.75">
      <c r="A29" s="47"/>
      <c r="B29" s="51">
        <v>0.1829</v>
      </c>
      <c r="C29" s="51">
        <v>0.4651</v>
      </c>
      <c r="D29" s="51">
        <v>0.4882</v>
      </c>
      <c r="E29" s="51">
        <v>0.4498</v>
      </c>
      <c r="F29" s="51">
        <v>0.5581</v>
      </c>
      <c r="G29" s="51">
        <v>0.2735</v>
      </c>
    </row>
    <row r="30" spans="1:7" ht="12.75">
      <c r="A30" s="47"/>
      <c r="B30" s="51">
        <v>0.183</v>
      </c>
      <c r="C30" s="51">
        <v>0.4649</v>
      </c>
      <c r="D30" s="51">
        <v>0.4893</v>
      </c>
      <c r="E30" s="51">
        <v>0.4442</v>
      </c>
      <c r="F30" s="51">
        <v>0.5581</v>
      </c>
      <c r="G30" s="51">
        <v>0.2791</v>
      </c>
    </row>
    <row r="31" spans="1:7" ht="12.75">
      <c r="A31" s="47"/>
      <c r="B31" s="51">
        <v>0.1832</v>
      </c>
      <c r="C31" s="51">
        <v>0.4641</v>
      </c>
      <c r="D31" s="51">
        <v>0.4893</v>
      </c>
      <c r="E31" s="51">
        <v>0.4492</v>
      </c>
      <c r="F31" s="51">
        <v>0.5674</v>
      </c>
      <c r="G31" s="51">
        <v>0.2711</v>
      </c>
    </row>
    <row r="32" spans="1:7" ht="12.75">
      <c r="A32" s="47"/>
      <c r="B32" s="51">
        <v>0.1836</v>
      </c>
      <c r="C32" s="51">
        <v>0.4658</v>
      </c>
      <c r="D32" s="51">
        <v>0.4883</v>
      </c>
      <c r="E32" s="51">
        <v>0.4495</v>
      </c>
      <c r="F32" s="51">
        <v>0.5575</v>
      </c>
      <c r="G32" s="51">
        <v>0.2657</v>
      </c>
    </row>
    <row r="33" spans="1:7" ht="12.75">
      <c r="A33" s="47"/>
      <c r="B33" s="51">
        <v>0.1829</v>
      </c>
      <c r="C33" s="51">
        <v>0.4645</v>
      </c>
      <c r="D33" s="51">
        <v>0.4886</v>
      </c>
      <c r="E33" s="51">
        <v>0.4493</v>
      </c>
      <c r="F33" s="51">
        <v>0.5563</v>
      </c>
      <c r="G33" s="51">
        <v>0.2799</v>
      </c>
    </row>
    <row r="34" spans="1:7" ht="12.75">
      <c r="A34" s="47"/>
      <c r="B34" s="51">
        <v>0.1835</v>
      </c>
      <c r="C34" s="51">
        <v>0.4658</v>
      </c>
      <c r="D34" s="51">
        <v>0.4882</v>
      </c>
      <c r="E34" s="51">
        <v>0.4498</v>
      </c>
      <c r="F34" s="51">
        <v>0.5554</v>
      </c>
      <c r="G34" s="51">
        <v>0.3416</v>
      </c>
    </row>
    <row r="35" spans="1:7" ht="12.75">
      <c r="A35" s="47"/>
      <c r="B35" s="51">
        <v>0.1829</v>
      </c>
      <c r="C35" s="51">
        <v>0.4642</v>
      </c>
      <c r="D35" s="51">
        <v>0.4886</v>
      </c>
      <c r="E35" s="51">
        <v>0.4501</v>
      </c>
      <c r="F35" s="51">
        <v>0.5547</v>
      </c>
      <c r="G35" s="51">
        <v>0.282</v>
      </c>
    </row>
    <row r="36" spans="1:7" ht="12.75">
      <c r="A36" s="47"/>
      <c r="B36" s="51">
        <v>0.1831</v>
      </c>
      <c r="C36" s="51">
        <v>0.4636</v>
      </c>
      <c r="D36" s="51">
        <v>0.4905</v>
      </c>
      <c r="E36" s="51">
        <v>0.4504</v>
      </c>
      <c r="F36" s="51">
        <v>0.561</v>
      </c>
      <c r="G36" s="51">
        <v>0.2754</v>
      </c>
    </row>
    <row r="37" spans="1:7" ht="12.75">
      <c r="A37" s="47"/>
      <c r="B37" s="51">
        <v>0.1829</v>
      </c>
      <c r="C37" s="51">
        <v>0.4644</v>
      </c>
      <c r="D37" s="51">
        <v>0.4877</v>
      </c>
      <c r="E37" s="51">
        <v>0.4495</v>
      </c>
      <c r="F37" s="51">
        <v>0.5537</v>
      </c>
      <c r="G37" s="51">
        <v>0.2637</v>
      </c>
    </row>
    <row r="38" spans="1:2" ht="15.75">
      <c r="A38" s="54" t="s">
        <v>16</v>
      </c>
      <c r="B38" s="36">
        <f>GEOMEAN(B28:G37)</f>
        <v>0.3787</v>
      </c>
    </row>
    <row r="40" ht="18">
      <c r="A40" s="37" t="s">
        <v>27</v>
      </c>
    </row>
    <row r="41" spans="1:2" ht="12.75">
      <c r="A41" s="47" t="s">
        <v>15</v>
      </c>
      <c r="B41" s="33">
        <v>2.05</v>
      </c>
    </row>
    <row r="42" spans="1:2" ht="12.75">
      <c r="A42" s="47" t="s">
        <v>14</v>
      </c>
      <c r="B42" s="33">
        <v>1.74</v>
      </c>
    </row>
    <row r="43" spans="1:2" ht="12.75">
      <c r="A43" s="47" t="s">
        <v>28</v>
      </c>
      <c r="B43" s="33">
        <v>1.63</v>
      </c>
    </row>
    <row r="44" spans="1:2" ht="12.75">
      <c r="A44" s="47" t="s">
        <v>29</v>
      </c>
      <c r="B44" s="33">
        <v>3.24</v>
      </c>
    </row>
    <row r="45" spans="1:2" ht="12.75">
      <c r="A45" s="47" t="s">
        <v>30</v>
      </c>
      <c r="B45" s="33">
        <v>1.83</v>
      </c>
    </row>
    <row r="46" spans="1:2" ht="12.75">
      <c r="A46" s="47" t="s">
        <v>31</v>
      </c>
      <c r="B46" s="33">
        <v>2.05</v>
      </c>
    </row>
    <row r="47" spans="1:2" ht="15.75">
      <c r="A47" s="54" t="s">
        <v>16</v>
      </c>
      <c r="B47" s="34">
        <f>GEOMEAN(B41,B43,B44)</f>
        <v>2.21</v>
      </c>
    </row>
    <row r="49" ht="18">
      <c r="A49" s="37" t="s">
        <v>32</v>
      </c>
    </row>
    <row r="50" spans="1:2" ht="12.75">
      <c r="A50" s="47" t="s">
        <v>11</v>
      </c>
      <c r="B50" s="33">
        <v>90.89</v>
      </c>
    </row>
    <row r="51" spans="1:2" ht="12.75">
      <c r="A51" s="47" t="s">
        <v>15</v>
      </c>
      <c r="B51" s="33">
        <v>195.66</v>
      </c>
    </row>
    <row r="52" spans="1:2" ht="12.75">
      <c r="A52" s="47" t="s">
        <v>14</v>
      </c>
      <c r="B52" s="33">
        <v>221.26</v>
      </c>
    </row>
    <row r="53" spans="1:2" ht="12.75">
      <c r="A53" s="47" t="s">
        <v>33</v>
      </c>
      <c r="B53" s="33">
        <v>507.81</v>
      </c>
    </row>
    <row r="54" spans="1:2" ht="15.75">
      <c r="A54" s="54" t="s">
        <v>16</v>
      </c>
      <c r="B54" s="34">
        <f>B50+B51</f>
        <v>286.55</v>
      </c>
    </row>
    <row r="56" spans="1:2" ht="18">
      <c r="A56" s="40" t="s">
        <v>26</v>
      </c>
      <c r="B56" s="50">
        <f>GEOMEAN(1/B38,B47,1/B54)*423.5</f>
        <v>116</v>
      </c>
    </row>
    <row r="58" ht="18">
      <c r="A58" s="37" t="s">
        <v>34</v>
      </c>
    </row>
    <row r="59" spans="1:4" s="41" customFormat="1" ht="15.75">
      <c r="A59" s="55"/>
      <c r="B59" s="52" t="s">
        <v>80</v>
      </c>
      <c r="C59" s="52" t="s">
        <v>81</v>
      </c>
      <c r="D59" s="52" t="s">
        <v>82</v>
      </c>
    </row>
    <row r="60" spans="1:4" ht="12.75">
      <c r="A60" s="47" t="s">
        <v>35</v>
      </c>
      <c r="B60" s="53">
        <v>0.91974537037037</v>
      </c>
      <c r="C60" s="53">
        <v>0.92974537037037</v>
      </c>
      <c r="D60" s="53">
        <f aca="true" t="shared" si="0" ref="D60:D67">C60-B60</f>
        <v>0.01</v>
      </c>
    </row>
    <row r="61" spans="1:4" ht="12.75">
      <c r="A61" s="47" t="s">
        <v>36</v>
      </c>
      <c r="B61" s="53">
        <v>0.941689814814815</v>
      </c>
      <c r="C61" s="53">
        <v>0.944490740740741</v>
      </c>
      <c r="D61" s="53">
        <f t="shared" si="0"/>
        <v>0.00280092592592607</v>
      </c>
    </row>
    <row r="62" spans="1:4" ht="12.75">
      <c r="A62" s="47" t="s">
        <v>37</v>
      </c>
      <c r="B62" s="53">
        <v>0.947569444444444</v>
      </c>
      <c r="C62" s="53">
        <v>0.952800925925926</v>
      </c>
      <c r="D62" s="53">
        <f t="shared" si="0"/>
        <v>0.005231481481482</v>
      </c>
    </row>
    <row r="63" spans="1:4" ht="12.75">
      <c r="A63" s="47" t="s">
        <v>38</v>
      </c>
      <c r="B63" s="53">
        <v>0.933680555555556</v>
      </c>
      <c r="C63" s="53">
        <v>0.936157407407407</v>
      </c>
      <c r="D63" s="53">
        <f t="shared" si="0"/>
        <v>0.00247685185185109</v>
      </c>
    </row>
    <row r="64" spans="1:4" ht="12.75">
      <c r="A64" s="47" t="s">
        <v>39</v>
      </c>
      <c r="B64" s="53">
        <v>0.936921296296296</v>
      </c>
      <c r="C64" s="53">
        <v>0.941689814814815</v>
      </c>
      <c r="D64" s="53">
        <f t="shared" si="0"/>
        <v>0.004768518518519</v>
      </c>
    </row>
    <row r="65" spans="1:4" ht="12.75">
      <c r="A65" s="47" t="s">
        <v>40</v>
      </c>
      <c r="B65" s="53">
        <v>0.92974537037037</v>
      </c>
      <c r="C65" s="53">
        <v>0.933680555555556</v>
      </c>
      <c r="D65" s="53">
        <f t="shared" si="0"/>
        <v>0.00393518518518599</v>
      </c>
    </row>
    <row r="66" spans="1:4" ht="12.75">
      <c r="A66" s="47" t="s">
        <v>41</v>
      </c>
      <c r="B66" s="53">
        <v>0.936157407407407</v>
      </c>
      <c r="C66" s="53">
        <v>0.936921296296296</v>
      </c>
      <c r="D66" s="53">
        <f t="shared" si="0"/>
        <v>0.000763888888888897</v>
      </c>
    </row>
    <row r="67" spans="1:4" ht="12.75">
      <c r="A67" s="47" t="s">
        <v>42</v>
      </c>
      <c r="B67" s="53">
        <v>0.944490740740741</v>
      </c>
      <c r="C67" s="53">
        <v>0.947569444444444</v>
      </c>
      <c r="D67" s="53">
        <f t="shared" si="0"/>
        <v>0.003078703703703</v>
      </c>
    </row>
    <row r="68" spans="1:2" ht="15.75">
      <c r="A68" s="54" t="s">
        <v>16</v>
      </c>
      <c r="B68" s="35">
        <f>GEOMEAN(D60:D67)</f>
        <v>0.00335406623959431</v>
      </c>
    </row>
    <row r="70" spans="1:2" ht="18">
      <c r="A70" s="40" t="s">
        <v>43</v>
      </c>
      <c r="B70" s="50">
        <f>1/B68*0.34245</f>
        <v>102</v>
      </c>
    </row>
    <row r="72" spans="1:2" ht="18">
      <c r="A72" s="49" t="s">
        <v>83</v>
      </c>
      <c r="B72" s="35">
        <v>0.0015162037037037</v>
      </c>
    </row>
    <row r="74" spans="1:2" ht="18">
      <c r="A74" s="40" t="s">
        <v>44</v>
      </c>
      <c r="B74" s="50">
        <f>1/B72*0.1447</f>
        <v>95</v>
      </c>
    </row>
    <row r="76" ht="18">
      <c r="A76" s="37" t="s">
        <v>56</v>
      </c>
    </row>
    <row r="77" spans="1:2" ht="12.75">
      <c r="A77" s="47" t="s">
        <v>45</v>
      </c>
      <c r="B77" s="44">
        <v>2326</v>
      </c>
    </row>
    <row r="78" spans="1:2" ht="12.75">
      <c r="A78" s="47" t="s">
        <v>46</v>
      </c>
      <c r="B78" s="44">
        <v>822</v>
      </c>
    </row>
    <row r="79" spans="1:2" ht="12.75">
      <c r="A79" s="47" t="s">
        <v>47</v>
      </c>
      <c r="B79" s="44">
        <v>67</v>
      </c>
    </row>
    <row r="80" spans="1:2" ht="15.75">
      <c r="A80" s="48" t="s">
        <v>16</v>
      </c>
      <c r="B80" s="45">
        <f>GEOMEAN((B77*0.6),(B78*0.3),(B79*0.1))</f>
        <v>132</v>
      </c>
    </row>
    <row r="82" spans="1:2" ht="18">
      <c r="A82" s="56" t="s">
        <v>48</v>
      </c>
      <c r="B82" s="50">
        <f>B80*0.68</f>
        <v>90</v>
      </c>
    </row>
    <row r="84" ht="18">
      <c r="A84" s="37" t="s">
        <v>49</v>
      </c>
    </row>
    <row r="85" spans="1:2" ht="12.75">
      <c r="A85" s="47" t="s">
        <v>50</v>
      </c>
      <c r="B85" s="33">
        <v>44.93</v>
      </c>
    </row>
    <row r="86" spans="1:2" ht="12.75">
      <c r="A86" s="47" t="s">
        <v>51</v>
      </c>
      <c r="B86" s="33">
        <v>19.74</v>
      </c>
    </row>
    <row r="87" spans="1:2" ht="15.75">
      <c r="A87" s="48" t="s">
        <v>16</v>
      </c>
      <c r="B87" s="34">
        <v>12.99</v>
      </c>
    </row>
    <row r="89" spans="1:2" ht="18">
      <c r="A89" s="56" t="s">
        <v>52</v>
      </c>
      <c r="B89" s="50">
        <f>B87*9.38</f>
        <v>122</v>
      </c>
    </row>
    <row r="91" spans="1:2" ht="18">
      <c r="A91" s="49" t="s">
        <v>53</v>
      </c>
      <c r="B91" s="35">
        <v>0.00133101851851852</v>
      </c>
    </row>
    <row r="92" spans="1:2" ht="18">
      <c r="A92" s="49" t="s">
        <v>55</v>
      </c>
      <c r="B92" s="35">
        <v>0.0025462962962963</v>
      </c>
    </row>
    <row r="94" spans="1:2" ht="18">
      <c r="A94" s="56" t="s">
        <v>54</v>
      </c>
      <c r="B94" s="50">
        <f>GEOMEAN(1/B91,1/B92)*0.1862</f>
        <v>101</v>
      </c>
    </row>
    <row r="96" spans="1:2" ht="18">
      <c r="A96" s="49" t="s">
        <v>57</v>
      </c>
      <c r="B96" s="35">
        <v>0.00881944444444444</v>
      </c>
    </row>
    <row r="98" spans="1:2" ht="18">
      <c r="A98" s="56" t="s">
        <v>58</v>
      </c>
      <c r="B98" s="50">
        <f>1/B96*0.7465</f>
        <v>85</v>
      </c>
    </row>
    <row r="100" spans="1:2" ht="18">
      <c r="A100" s="49" t="s">
        <v>60</v>
      </c>
      <c r="B100" s="35">
        <v>0.00347222222222222</v>
      </c>
    </row>
    <row r="101" spans="1:2" ht="18">
      <c r="A101" s="49" t="s">
        <v>61</v>
      </c>
      <c r="B101" s="35">
        <v>0.00474537037037037</v>
      </c>
    </row>
    <row r="102" spans="1:2" ht="18">
      <c r="A102" s="49" t="s">
        <v>62</v>
      </c>
      <c r="B102" s="35">
        <v>0.00134259259259259</v>
      </c>
    </row>
    <row r="103" spans="1:2" ht="18">
      <c r="A103" s="49" t="s">
        <v>63</v>
      </c>
      <c r="B103" s="35">
        <v>0.00231481481481482</v>
      </c>
    </row>
    <row r="104" spans="1:2" ht="18">
      <c r="A104" s="49" t="s">
        <v>64</v>
      </c>
      <c r="B104" s="35">
        <v>0.00135416666666667</v>
      </c>
    </row>
    <row r="106" spans="1:2" ht="18">
      <c r="A106" s="56" t="s">
        <v>86</v>
      </c>
      <c r="B106" s="50">
        <f>GEOMEAN(1/B100,1/B101,1/B102,1/B103,1/B104)*0.2501</f>
        <v>107</v>
      </c>
    </row>
    <row r="108" spans="1:2" ht="18">
      <c r="A108" s="49" t="s">
        <v>59</v>
      </c>
      <c r="B108" s="35">
        <v>0.0116898148148148</v>
      </c>
    </row>
    <row r="109" spans="1:2" ht="18">
      <c r="A109" s="49" t="s">
        <v>65</v>
      </c>
      <c r="B109" s="35">
        <v>0.00375</v>
      </c>
    </row>
    <row r="110" spans="1:2" ht="18">
      <c r="A110" s="49" t="s">
        <v>66</v>
      </c>
      <c r="B110" s="35">
        <v>0.0528009259259259</v>
      </c>
    </row>
    <row r="111" spans="1:2" ht="18">
      <c r="A111" s="49" t="s">
        <v>67</v>
      </c>
      <c r="B111" s="35">
        <v>0.00144675925925926</v>
      </c>
    </row>
    <row r="112" spans="1:2" ht="18">
      <c r="A112" s="49" t="s">
        <v>68</v>
      </c>
      <c r="B112" s="35">
        <v>0.0215393518518519</v>
      </c>
    </row>
    <row r="114" spans="1:2" ht="18">
      <c r="A114" s="56" t="s">
        <v>87</v>
      </c>
      <c r="B114" s="50">
        <f>GEOMEAN(1/B108,1/B109,1/B110,1/B111,1/B112)*0.929</f>
        <v>99</v>
      </c>
    </row>
    <row r="116" ht="18">
      <c r="A116" s="37" t="s">
        <v>69</v>
      </c>
    </row>
    <row r="117" spans="1:2" ht="12.75">
      <c r="A117" s="47" t="s">
        <v>73</v>
      </c>
      <c r="B117" s="46">
        <v>139</v>
      </c>
    </row>
    <row r="118" spans="1:2" ht="12.75">
      <c r="A118" s="47" t="s">
        <v>74</v>
      </c>
      <c r="B118" s="46">
        <v>110</v>
      </c>
    </row>
    <row r="119" spans="1:2" ht="12.75">
      <c r="A119" s="47" t="s">
        <v>75</v>
      </c>
      <c r="B119" s="46">
        <v>96</v>
      </c>
    </row>
    <row r="120" spans="1:2" ht="15.75">
      <c r="A120" s="48" t="s">
        <v>16</v>
      </c>
      <c r="B120" s="45">
        <f>(B117*0.2)+(B118*0.6)+(B119*0.2)</f>
        <v>113</v>
      </c>
    </row>
    <row r="122" ht="18">
      <c r="A122" s="37" t="s">
        <v>70</v>
      </c>
    </row>
    <row r="123" spans="1:2" ht="12.75">
      <c r="A123" s="47" t="s">
        <v>73</v>
      </c>
      <c r="B123" s="46">
        <v>115</v>
      </c>
    </row>
    <row r="124" spans="1:2" ht="12.75">
      <c r="A124" s="47" t="s">
        <v>74</v>
      </c>
      <c r="B124" s="46">
        <v>114</v>
      </c>
    </row>
    <row r="125" spans="1:2" ht="12.75">
      <c r="A125" s="47" t="s">
        <v>75</v>
      </c>
      <c r="B125" s="46">
        <v>95</v>
      </c>
    </row>
    <row r="126" spans="1:2" ht="15.75">
      <c r="A126" s="48" t="s">
        <v>16</v>
      </c>
      <c r="B126" s="45">
        <f>(B123*0.2)+(B124*0.6)+(B125*0.2)</f>
        <v>110</v>
      </c>
    </row>
    <row r="128" ht="18">
      <c r="A128" s="37" t="s">
        <v>71</v>
      </c>
    </row>
    <row r="129" spans="1:2" ht="12.75">
      <c r="A129" s="47" t="s">
        <v>73</v>
      </c>
      <c r="B129" s="46">
        <v>89</v>
      </c>
    </row>
    <row r="130" spans="1:2" ht="12.75">
      <c r="A130" s="47" t="s">
        <v>74</v>
      </c>
      <c r="B130" s="46">
        <v>83</v>
      </c>
    </row>
    <row r="131" spans="1:2" ht="12.75">
      <c r="A131" s="47" t="s">
        <v>75</v>
      </c>
      <c r="B131" s="46">
        <v>82</v>
      </c>
    </row>
    <row r="132" spans="1:2" ht="15.75">
      <c r="A132" s="48" t="s">
        <v>16</v>
      </c>
      <c r="B132" s="45">
        <f>(B129*0.2)+(B130*0.6)+(B131*0.2)</f>
        <v>84</v>
      </c>
    </row>
    <row r="134" ht="18">
      <c r="A134" s="37" t="s">
        <v>85</v>
      </c>
    </row>
    <row r="135" spans="1:2" ht="12.75">
      <c r="A135" s="47" t="s">
        <v>73</v>
      </c>
      <c r="B135" s="46">
        <v>168</v>
      </c>
    </row>
    <row r="136" spans="1:2" ht="12.75">
      <c r="A136" s="47" t="s">
        <v>74</v>
      </c>
      <c r="B136" s="46">
        <v>147</v>
      </c>
    </row>
    <row r="137" spans="1:2" ht="12.75">
      <c r="A137" s="47" t="s">
        <v>75</v>
      </c>
      <c r="B137" s="46">
        <v>109</v>
      </c>
    </row>
    <row r="138" spans="1:2" ht="15.75">
      <c r="A138" s="48" t="s">
        <v>16</v>
      </c>
      <c r="B138" s="45">
        <f>(B135*0.2)+(B136*0.6)+(B137*0.2)</f>
        <v>144</v>
      </c>
    </row>
    <row r="140" ht="18">
      <c r="A140" s="37" t="s">
        <v>84</v>
      </c>
    </row>
    <row r="141" spans="1:2" ht="12.75">
      <c r="A141" s="47" t="s">
        <v>73</v>
      </c>
      <c r="B141" s="46">
        <v>95</v>
      </c>
    </row>
    <row r="142" spans="1:2" ht="12.75">
      <c r="A142" s="47" t="s">
        <v>74</v>
      </c>
      <c r="B142" s="46">
        <v>64</v>
      </c>
    </row>
    <row r="143" spans="1:2" ht="12.75">
      <c r="A143" s="47" t="s">
        <v>75</v>
      </c>
      <c r="B143" s="46">
        <v>60</v>
      </c>
    </row>
    <row r="144" spans="1:2" ht="15.75">
      <c r="A144" s="48" t="s">
        <v>16</v>
      </c>
      <c r="B144" s="45">
        <f>(B141*0.2)+(B142*0.6)+(B143*0.2)</f>
        <v>69</v>
      </c>
    </row>
    <row r="146" ht="18">
      <c r="A146" s="37" t="s">
        <v>72</v>
      </c>
    </row>
    <row r="147" spans="1:2" ht="12.75">
      <c r="A147" s="47" t="s">
        <v>73</v>
      </c>
      <c r="B147" s="46">
        <v>16521</v>
      </c>
    </row>
    <row r="148" spans="1:2" ht="12.75">
      <c r="A148" s="47" t="s">
        <v>74</v>
      </c>
      <c r="B148" s="46">
        <v>15949</v>
      </c>
    </row>
    <row r="149" spans="1:2" ht="12.75">
      <c r="A149" s="47" t="s">
        <v>75</v>
      </c>
      <c r="B149" s="46">
        <v>15669</v>
      </c>
    </row>
    <row r="150" spans="1:2" ht="15.75">
      <c r="A150" s="48" t="s">
        <v>16</v>
      </c>
      <c r="B150" s="45">
        <f>(B147*0.2)+(B148*0.6)+(B149*0.2)</f>
        <v>16007</v>
      </c>
    </row>
    <row r="152" spans="1:2" ht="18">
      <c r="A152" s="42" t="s">
        <v>76</v>
      </c>
      <c r="B152" s="50">
        <f>GEOMEAN(B120,B126,B132,B138,B144,B150)*0.4067</f>
        <v>95</v>
      </c>
    </row>
    <row r="153" ht="12.75">
      <c r="B153" s="57"/>
    </row>
    <row r="154" spans="1:2" ht="20.25">
      <c r="A154" s="43" t="s">
        <v>77</v>
      </c>
      <c r="B154" s="58">
        <f>AVERAGE(B24,B56,B70,B74,B82,B89)</f>
        <v>104</v>
      </c>
    </row>
    <row r="155" spans="1:2" ht="20.25">
      <c r="A155" s="43" t="s">
        <v>78</v>
      </c>
      <c r="B155" s="58">
        <f>AVERAGE(B94,B98,B106,B114,B152)</f>
        <v>97</v>
      </c>
    </row>
    <row r="156" spans="1:2" ht="20.25">
      <c r="A156" s="43" t="s">
        <v>79</v>
      </c>
      <c r="B156" s="58">
        <f>AVERAGE(B154,B155)</f>
        <v>101</v>
      </c>
    </row>
    <row r="158" ht="18">
      <c r="A158" s="37" t="s">
        <v>94</v>
      </c>
    </row>
    <row r="159" spans="1:2" ht="12.75">
      <c r="A159" s="38" t="s">
        <v>93</v>
      </c>
      <c r="B159" s="33">
        <v>18.6</v>
      </c>
    </row>
    <row r="160" spans="1:2" ht="12.75">
      <c r="A160" s="38" t="s">
        <v>91</v>
      </c>
      <c r="B160" s="33">
        <v>12.33</v>
      </c>
    </row>
    <row r="161" spans="1:2" ht="12.75">
      <c r="A161" s="38" t="s">
        <v>92</v>
      </c>
      <c r="B161" s="33">
        <f>B159*0.001/0.025</f>
        <v>0.74</v>
      </c>
    </row>
    <row r="162" spans="1:2" ht="15.75">
      <c r="A162" s="39" t="s">
        <v>16</v>
      </c>
      <c r="B162" s="45">
        <f>B160*B161</f>
        <v>9</v>
      </c>
    </row>
    <row r="164" ht="18">
      <c r="A164" s="37" t="s">
        <v>95</v>
      </c>
    </row>
    <row r="165" spans="1:2" ht="12.75">
      <c r="A165" s="38" t="s">
        <v>93</v>
      </c>
      <c r="B165" s="33">
        <v>80.1</v>
      </c>
    </row>
    <row r="166" spans="1:2" ht="12.75">
      <c r="A166" s="38" t="s">
        <v>91</v>
      </c>
      <c r="B166" s="33">
        <v>12.22</v>
      </c>
    </row>
    <row r="167" spans="1:2" ht="12.75">
      <c r="A167" s="38" t="s">
        <v>92</v>
      </c>
      <c r="B167" s="33">
        <f>B165*0.001/0.025</f>
        <v>3.2</v>
      </c>
    </row>
    <row r="168" spans="1:2" ht="15.75">
      <c r="A168" s="39" t="s">
        <v>16</v>
      </c>
      <c r="B168" s="45">
        <f>B166*B167</f>
        <v>39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1.19</v>
      </c>
    </row>
    <row r="3" spans="1:2" ht="12.75">
      <c r="A3" s="1" t="s">
        <v>2</v>
      </c>
      <c r="B3" s="2">
        <v>2.58</v>
      </c>
    </row>
    <row r="4" spans="1:2" ht="12.75">
      <c r="A4" s="1" t="s">
        <v>3</v>
      </c>
      <c r="B4" s="2">
        <v>2.24</v>
      </c>
    </row>
    <row r="5" spans="1:2" ht="12.75">
      <c r="A5" s="1" t="s">
        <v>4</v>
      </c>
      <c r="B5" s="2">
        <v>1.33</v>
      </c>
    </row>
    <row r="6" spans="1:2" ht="12.75">
      <c r="A6" s="1" t="s">
        <v>5</v>
      </c>
      <c r="B6" s="2">
        <v>2.39</v>
      </c>
    </row>
    <row r="7" spans="1:2" ht="12.75">
      <c r="A7" s="1" t="s">
        <v>6</v>
      </c>
      <c r="B7" s="2">
        <v>1.96</v>
      </c>
    </row>
    <row r="8" spans="1:2" ht="12.75">
      <c r="A8" s="1" t="s">
        <v>7</v>
      </c>
      <c r="B8" s="2">
        <v>1.96</v>
      </c>
    </row>
    <row r="9" spans="1:2" ht="12.75">
      <c r="A9" s="1" t="s">
        <v>8</v>
      </c>
      <c r="B9" s="2">
        <v>2.05</v>
      </c>
    </row>
    <row r="10" spans="1:2" ht="12.75">
      <c r="A10" s="1" t="s">
        <v>9</v>
      </c>
      <c r="B10" s="2">
        <v>4.01</v>
      </c>
    </row>
    <row r="11" spans="1:2" ht="15.75">
      <c r="A11" s="3" t="s">
        <v>10</v>
      </c>
      <c r="B11" s="4">
        <v>4.01</v>
      </c>
    </row>
    <row r="12" spans="1:2" ht="15.75">
      <c r="A12" s="3" t="s">
        <v>11</v>
      </c>
      <c r="B12" s="4">
        <v>2.16</v>
      </c>
    </row>
    <row r="13" spans="1:2" ht="15.75">
      <c r="A13" s="3" t="s">
        <v>4</v>
      </c>
      <c r="B13" s="4">
        <v>1.33</v>
      </c>
    </row>
    <row r="15" ht="18">
      <c r="A15" s="12" t="s">
        <v>12</v>
      </c>
    </row>
    <row r="16" spans="1:2" ht="12.75">
      <c r="A16" s="1" t="s">
        <v>13</v>
      </c>
      <c r="B16" s="2">
        <v>2.19</v>
      </c>
    </row>
    <row r="17" spans="1:2" ht="12.75">
      <c r="A17" s="1" t="s">
        <v>14</v>
      </c>
      <c r="B17" s="2">
        <v>2.09</v>
      </c>
    </row>
    <row r="18" spans="1:2" ht="12.75">
      <c r="A18" s="1" t="s">
        <v>15</v>
      </c>
      <c r="B18" s="2">
        <v>4.46</v>
      </c>
    </row>
    <row r="19" spans="1:2" ht="15.75">
      <c r="A19" s="3" t="s">
        <v>16</v>
      </c>
      <c r="B19" s="4">
        <v>2.51</v>
      </c>
    </row>
    <row r="20" spans="1:2" ht="15.75">
      <c r="A20" s="3" t="s">
        <v>9</v>
      </c>
      <c r="B20" s="5">
        <v>0.00171296296296296</v>
      </c>
    </row>
    <row r="22" spans="1:2" ht="18">
      <c r="A22" s="12" t="s">
        <v>17</v>
      </c>
      <c r="B22" s="5">
        <v>0.0148726851851852</v>
      </c>
    </row>
    <row r="24" spans="1:2" ht="18">
      <c r="A24" s="13" t="s">
        <v>18</v>
      </c>
      <c r="B24" s="14">
        <f>GEOMEAN(B11,B12,B13,B16,B18,(1/B20),(1/B22))*11.8</f>
        <v>105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>
        <v>0.1786</v>
      </c>
      <c r="C28">
        <v>0.465</v>
      </c>
      <c r="D28">
        <v>0.5093</v>
      </c>
      <c r="E28">
        <v>0.4427</v>
      </c>
      <c r="F28">
        <v>0.5388</v>
      </c>
      <c r="G28">
        <v>0.2938</v>
      </c>
    </row>
    <row r="29" spans="2:7" ht="12.75">
      <c r="B29">
        <v>0.1785</v>
      </c>
      <c r="C29">
        <v>0.4653</v>
      </c>
      <c r="D29">
        <v>0.4967</v>
      </c>
      <c r="E29">
        <v>0.4426</v>
      </c>
      <c r="F29">
        <v>0.536</v>
      </c>
      <c r="G29">
        <v>0.5228</v>
      </c>
    </row>
    <row r="30" spans="2:7" ht="12.75">
      <c r="B30">
        <v>0.1785</v>
      </c>
      <c r="C30">
        <v>0.4652</v>
      </c>
      <c r="D30">
        <v>0.4982</v>
      </c>
      <c r="E30">
        <v>0.4423</v>
      </c>
      <c r="F30">
        <v>0.5366</v>
      </c>
      <c r="G30">
        <v>0.2701</v>
      </c>
    </row>
    <row r="31" spans="2:7" ht="12.75">
      <c r="B31">
        <v>0.1791</v>
      </c>
      <c r="C31">
        <v>0.4654</v>
      </c>
      <c r="D31">
        <v>0.4969</v>
      </c>
      <c r="E31">
        <v>0.4423</v>
      </c>
      <c r="F31">
        <v>0.5375</v>
      </c>
      <c r="G31">
        <v>0.2539</v>
      </c>
    </row>
    <row r="32" spans="2:7" ht="12.75">
      <c r="B32">
        <v>0.1788</v>
      </c>
      <c r="C32">
        <v>0.466</v>
      </c>
      <c r="D32">
        <v>0.4976</v>
      </c>
      <c r="E32">
        <v>0.4438</v>
      </c>
      <c r="F32">
        <v>0.5343</v>
      </c>
      <c r="G32">
        <v>0.2441</v>
      </c>
    </row>
    <row r="33" spans="2:7" ht="12.75">
      <c r="B33">
        <v>0.1786</v>
      </c>
      <c r="C33">
        <v>0.4656</v>
      </c>
      <c r="D33">
        <v>0.4978</v>
      </c>
      <c r="E33">
        <v>0.4437</v>
      </c>
      <c r="F33">
        <v>0.5358</v>
      </c>
      <c r="G33">
        <v>0.2806</v>
      </c>
    </row>
    <row r="34" spans="2:7" ht="12.75">
      <c r="B34">
        <v>0.1787</v>
      </c>
      <c r="C34">
        <v>0.466</v>
      </c>
      <c r="D34">
        <v>0.4969</v>
      </c>
      <c r="E34">
        <v>0.4428</v>
      </c>
      <c r="F34">
        <v>0.5353</v>
      </c>
      <c r="G34">
        <v>0.2658</v>
      </c>
    </row>
    <row r="35" spans="2:7" ht="12.75">
      <c r="B35">
        <v>0.1783</v>
      </c>
      <c r="C35">
        <v>0.4648</v>
      </c>
      <c r="D35">
        <v>0.498</v>
      </c>
      <c r="E35">
        <v>0.4435</v>
      </c>
      <c r="F35">
        <v>0.5363</v>
      </c>
      <c r="G35">
        <v>0.2595</v>
      </c>
    </row>
    <row r="36" spans="2:7" ht="12.75">
      <c r="B36">
        <v>0.1784</v>
      </c>
      <c r="C36">
        <v>0.466</v>
      </c>
      <c r="D36">
        <v>0.4972</v>
      </c>
      <c r="E36">
        <v>0.4439</v>
      </c>
      <c r="F36">
        <v>0.5382</v>
      </c>
      <c r="G36">
        <v>0.252</v>
      </c>
    </row>
    <row r="37" spans="2:7" ht="12.75">
      <c r="B37">
        <v>0.1788</v>
      </c>
      <c r="C37">
        <v>0.4658</v>
      </c>
      <c r="D37">
        <v>0.4972</v>
      </c>
      <c r="E37">
        <v>0.4432</v>
      </c>
      <c r="F37">
        <v>0.535</v>
      </c>
      <c r="G37">
        <v>0.2417</v>
      </c>
    </row>
    <row r="38" spans="1:2" ht="15.75">
      <c r="A38" s="3" t="s">
        <v>16</v>
      </c>
      <c r="B38" s="7">
        <f>GEOMEAN(B28:G37)</f>
        <v>0.3746</v>
      </c>
    </row>
    <row r="40" ht="18">
      <c r="A40" s="12" t="s">
        <v>27</v>
      </c>
    </row>
    <row r="41" spans="1:2" ht="12.75">
      <c r="A41" s="1" t="s">
        <v>15</v>
      </c>
      <c r="B41" s="2">
        <v>2.11</v>
      </c>
    </row>
    <row r="42" spans="1:2" ht="12.75">
      <c r="A42" s="1" t="s">
        <v>14</v>
      </c>
      <c r="B42" s="2">
        <v>1.72</v>
      </c>
    </row>
    <row r="43" spans="1:2" ht="12.75">
      <c r="A43" s="1" t="s">
        <v>28</v>
      </c>
      <c r="B43" s="2">
        <v>1.63</v>
      </c>
    </row>
    <row r="44" spans="1:2" ht="12.75">
      <c r="A44" s="1" t="s">
        <v>29</v>
      </c>
      <c r="B44" s="2">
        <v>3.22</v>
      </c>
    </row>
    <row r="45" spans="1:2" ht="12.75">
      <c r="A45" s="1" t="s">
        <v>30</v>
      </c>
      <c r="B45" s="2">
        <v>1.83</v>
      </c>
    </row>
    <row r="46" spans="1:2" ht="12.75">
      <c r="A46" s="1" t="s">
        <v>31</v>
      </c>
      <c r="B46" s="2">
        <v>2.06</v>
      </c>
    </row>
    <row r="47" spans="1:2" ht="15.75">
      <c r="A47" s="3" t="s">
        <v>16</v>
      </c>
      <c r="B47" s="4">
        <f>GEOMEAN(B41,B43,B44)</f>
        <v>2.23</v>
      </c>
    </row>
    <row r="49" ht="18">
      <c r="A49" s="12" t="s">
        <v>32</v>
      </c>
    </row>
    <row r="50" spans="1:2" ht="12.75">
      <c r="A50" s="1" t="s">
        <v>11</v>
      </c>
      <c r="B50" s="2">
        <v>91.21</v>
      </c>
    </row>
    <row r="51" spans="1:2" ht="12.75">
      <c r="A51" s="1" t="s">
        <v>15</v>
      </c>
      <c r="B51" s="2">
        <v>183.7</v>
      </c>
    </row>
    <row r="52" spans="1:2" ht="12.75">
      <c r="A52" s="1" t="s">
        <v>14</v>
      </c>
      <c r="B52" s="2">
        <v>194.21</v>
      </c>
    </row>
    <row r="53" spans="1:2" ht="12.75">
      <c r="A53" s="1" t="s">
        <v>33</v>
      </c>
      <c r="B53" s="2">
        <v>469.12</v>
      </c>
    </row>
    <row r="54" spans="1:2" ht="15.75">
      <c r="A54" s="3" t="s">
        <v>16</v>
      </c>
      <c r="B54" s="4">
        <f>B50+B51</f>
        <v>274.91</v>
      </c>
    </row>
    <row r="56" spans="1:2" ht="18">
      <c r="A56" s="13" t="s">
        <v>26</v>
      </c>
      <c r="B56" s="14">
        <f>GEOMEAN(1/B38,B47,1/B54)*423.5</f>
        <v>118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0.979398148148148</v>
      </c>
      <c r="C60" s="16">
        <v>0.989282407407407</v>
      </c>
      <c r="D60" s="16">
        <f aca="true" t="shared" si="0" ref="D60:D67">C60-B60</f>
        <v>0.00988425925925907</v>
      </c>
    </row>
    <row r="61" spans="1:4" ht="12.75">
      <c r="A61" s="1" t="s">
        <v>36</v>
      </c>
      <c r="B61" s="16">
        <v>0.00145833333333333</v>
      </c>
      <c r="C61" s="16">
        <v>0.0043287037037037</v>
      </c>
      <c r="D61" s="16">
        <f t="shared" si="0"/>
        <v>0.00287037037037037</v>
      </c>
    </row>
    <row r="62" spans="1:4" ht="12.75">
      <c r="A62" s="1" t="s">
        <v>37</v>
      </c>
      <c r="B62" s="16">
        <v>0.00740740740740741</v>
      </c>
      <c r="C62" s="16">
        <v>0.0128009259259259</v>
      </c>
      <c r="D62" s="16">
        <f t="shared" si="0"/>
        <v>0.00539351851851849</v>
      </c>
    </row>
    <row r="63" spans="1:4" ht="12.75">
      <c r="A63" s="1" t="s">
        <v>38</v>
      </c>
      <c r="B63" s="16">
        <v>0.993263888888889</v>
      </c>
      <c r="C63" s="16">
        <v>0.995810185185185</v>
      </c>
      <c r="D63" s="16">
        <f t="shared" si="0"/>
        <v>0.0025462962962961</v>
      </c>
    </row>
    <row r="64" spans="1:4" ht="12.75">
      <c r="A64" s="1" t="s">
        <v>39</v>
      </c>
      <c r="B64" s="16">
        <v>0.996574074074074</v>
      </c>
      <c r="C64" s="16">
        <v>0.00145833333333333</v>
      </c>
      <c r="D64" s="16">
        <v>0.00488425925925926</v>
      </c>
    </row>
    <row r="65" spans="1:4" ht="12.75">
      <c r="A65" s="1" t="s">
        <v>40</v>
      </c>
      <c r="B65" s="16">
        <v>0.989282407407407</v>
      </c>
      <c r="C65" s="16">
        <v>0.993263888888889</v>
      </c>
      <c r="D65" s="16">
        <f t="shared" si="0"/>
        <v>0.00398148148148192</v>
      </c>
    </row>
    <row r="66" spans="1:4" ht="12.75">
      <c r="A66" s="1" t="s">
        <v>41</v>
      </c>
      <c r="B66" s="16">
        <v>0.995810185185185</v>
      </c>
      <c r="C66" s="16">
        <v>0.996574074074074</v>
      </c>
      <c r="D66" s="16">
        <f t="shared" si="0"/>
        <v>0.000763888888888897</v>
      </c>
    </row>
    <row r="67" spans="1:4" ht="12.75">
      <c r="A67" s="1" t="s">
        <v>42</v>
      </c>
      <c r="B67" s="16">
        <v>0.0043287037037037</v>
      </c>
      <c r="C67" s="16">
        <v>0.00740740740740741</v>
      </c>
      <c r="D67" s="16">
        <f t="shared" si="0"/>
        <v>0.00307870370370371</v>
      </c>
    </row>
    <row r="68" spans="1:2" ht="15.75">
      <c r="A68" s="3" t="s">
        <v>16</v>
      </c>
      <c r="B68" s="5">
        <f>GEOMEAN(D60:D67)</f>
        <v>0.00339909329127825</v>
      </c>
    </row>
    <row r="70" spans="1:2" ht="18">
      <c r="A70" s="13" t="s">
        <v>43</v>
      </c>
      <c r="B70" s="14">
        <f>1/B68*0.34245</f>
        <v>101</v>
      </c>
    </row>
    <row r="72" spans="1:2" ht="18">
      <c r="A72" s="12" t="s">
        <v>83</v>
      </c>
      <c r="B72" s="5">
        <v>0.00138888888888889</v>
      </c>
    </row>
    <row r="74" spans="1:2" ht="18">
      <c r="A74" s="13" t="s">
        <v>44</v>
      </c>
      <c r="B74" s="14">
        <f>1/B72*0.1447</f>
        <v>104</v>
      </c>
    </row>
    <row r="76" ht="18">
      <c r="A76" s="12" t="s">
        <v>56</v>
      </c>
    </row>
    <row r="77" spans="1:2" ht="12.75">
      <c r="A77" s="1" t="s">
        <v>45</v>
      </c>
      <c r="B77" s="10">
        <v>2583</v>
      </c>
    </row>
    <row r="78" spans="1:2" ht="12.75">
      <c r="A78" s="1" t="s">
        <v>46</v>
      </c>
      <c r="B78" s="10">
        <v>835</v>
      </c>
    </row>
    <row r="79" spans="1:2" ht="12.75">
      <c r="A79" s="1" t="s">
        <v>47</v>
      </c>
      <c r="B79" s="10">
        <v>65</v>
      </c>
    </row>
    <row r="80" spans="1:2" ht="15.75">
      <c r="A80" s="3" t="s">
        <v>16</v>
      </c>
      <c r="B80" s="11">
        <f>GEOMEAN((B77*0.6),(B78*0.3),(B79*0.1))</f>
        <v>136</v>
      </c>
    </row>
    <row r="82" spans="1:2" ht="18">
      <c r="A82" s="13" t="s">
        <v>48</v>
      </c>
      <c r="B82" s="14">
        <f>B80*0.68</f>
        <v>92</v>
      </c>
    </row>
    <row r="84" ht="18">
      <c r="A84" s="12" t="s">
        <v>49</v>
      </c>
    </row>
    <row r="85" spans="1:2" ht="12.75">
      <c r="A85" s="1" t="s">
        <v>50</v>
      </c>
      <c r="B85" s="2">
        <v>42.96</v>
      </c>
    </row>
    <row r="86" spans="1:2" ht="12.75">
      <c r="A86" s="1" t="s">
        <v>51</v>
      </c>
      <c r="B86" s="2">
        <v>18.83</v>
      </c>
    </row>
    <row r="87" spans="1:2" ht="15.75">
      <c r="A87" s="3" t="s">
        <v>16</v>
      </c>
      <c r="B87" s="4">
        <v>12.42</v>
      </c>
    </row>
    <row r="89" spans="1:2" ht="18">
      <c r="A89" s="13" t="s">
        <v>52</v>
      </c>
      <c r="B89" s="14">
        <f>B87*9.38</f>
        <v>116</v>
      </c>
    </row>
    <row r="91" spans="1:2" ht="18">
      <c r="A91" s="12" t="s">
        <v>53</v>
      </c>
      <c r="B91" s="5">
        <v>0.00128472222222222</v>
      </c>
    </row>
    <row r="92" spans="1:2" ht="18">
      <c r="A92" s="12" t="s">
        <v>55</v>
      </c>
      <c r="B92" s="5">
        <v>0.00240740740740741</v>
      </c>
    </row>
    <row r="94" spans="1:2" ht="18">
      <c r="A94" s="13" t="s">
        <v>54</v>
      </c>
      <c r="B94" s="14">
        <f>GEOMEAN(1/B91,1/B92)*0.1862</f>
        <v>106</v>
      </c>
    </row>
    <row r="96" spans="1:2" ht="18">
      <c r="A96" s="12" t="s">
        <v>57</v>
      </c>
      <c r="B96" s="5">
        <v>0.00893518518518519</v>
      </c>
    </row>
    <row r="98" spans="1:2" ht="18">
      <c r="A98" s="13" t="s">
        <v>58</v>
      </c>
      <c r="B98" s="14">
        <f>1/B96*0.7465</f>
        <v>84</v>
      </c>
    </row>
    <row r="100" spans="1:2" ht="18">
      <c r="A100" s="12" t="s">
        <v>60</v>
      </c>
      <c r="B100" s="5">
        <v>0.00377314814814815</v>
      </c>
    </row>
    <row r="101" spans="1:2" ht="18">
      <c r="A101" s="12" t="s">
        <v>61</v>
      </c>
      <c r="B101" s="5">
        <v>0.00503472222222222</v>
      </c>
    </row>
    <row r="102" spans="1:2" ht="18">
      <c r="A102" s="12" t="s">
        <v>62</v>
      </c>
      <c r="B102" s="5">
        <v>0.00138888888888889</v>
      </c>
    </row>
    <row r="103" spans="1:2" ht="18">
      <c r="A103" s="12" t="s">
        <v>63</v>
      </c>
      <c r="B103" s="5">
        <v>0.00228009259259259</v>
      </c>
    </row>
    <row r="104" spans="1:2" ht="18">
      <c r="A104" s="12" t="s">
        <v>64</v>
      </c>
      <c r="B104" s="5">
        <v>0.00141203703703704</v>
      </c>
    </row>
    <row r="106" spans="1:2" ht="18">
      <c r="A106" s="13" t="s">
        <v>86</v>
      </c>
      <c r="B106" s="14">
        <f>GEOMEAN(1/B100,1/B101,1/B102,1/B103,1/B104)*0.2501</f>
        <v>103</v>
      </c>
    </row>
    <row r="108" spans="1:2" ht="18">
      <c r="A108" s="12" t="s">
        <v>59</v>
      </c>
      <c r="B108" s="5">
        <v>0.0126157407407407</v>
      </c>
    </row>
    <row r="109" spans="1:2" ht="18">
      <c r="A109" s="12" t="s">
        <v>65</v>
      </c>
      <c r="B109" s="5">
        <v>0.00386574074074074</v>
      </c>
    </row>
    <row r="110" spans="1:2" ht="18">
      <c r="A110" s="12" t="s">
        <v>66</v>
      </c>
      <c r="B110" s="5">
        <v>0.0550462962962963</v>
      </c>
    </row>
    <row r="111" spans="1:2" ht="18">
      <c r="A111" s="12" t="s">
        <v>67</v>
      </c>
      <c r="B111" s="5">
        <v>0.00149305555555556</v>
      </c>
    </row>
    <row r="112" spans="1:2" ht="18">
      <c r="A112" s="12" t="s">
        <v>68</v>
      </c>
      <c r="B112" s="5">
        <v>0.0213773148148148</v>
      </c>
    </row>
    <row r="114" spans="1:2" ht="18">
      <c r="A114" s="13" t="s">
        <v>87</v>
      </c>
      <c r="B114" s="14">
        <f>GEOMEAN(1/B108,1/B109,1/B110,1/B111,1/B112)*0.929</f>
        <v>96</v>
      </c>
    </row>
    <row r="116" ht="18">
      <c r="A116" s="12" t="s">
        <v>69</v>
      </c>
    </row>
    <row r="117" spans="1:2" ht="12.75">
      <c r="A117" s="1" t="s">
        <v>73</v>
      </c>
      <c r="B117" s="1">
        <v>144</v>
      </c>
    </row>
    <row r="118" spans="1:2" ht="12.75">
      <c r="A118" s="1" t="s">
        <v>74</v>
      </c>
      <c r="B118" s="1">
        <v>118</v>
      </c>
    </row>
    <row r="119" spans="1:2" ht="12.75">
      <c r="A119" s="1" t="s">
        <v>75</v>
      </c>
      <c r="B119" s="1">
        <v>100</v>
      </c>
    </row>
    <row r="120" spans="1:2" ht="15.75">
      <c r="A120" s="3" t="s">
        <v>16</v>
      </c>
      <c r="B120" s="11">
        <f>(B117*0.2)+(B118*0.6)+(B119*0.2)</f>
        <v>120</v>
      </c>
    </row>
    <row r="122" ht="18">
      <c r="A122" s="12" t="s">
        <v>70</v>
      </c>
    </row>
    <row r="123" spans="1:2" ht="12.75">
      <c r="A123" s="1" t="s">
        <v>73</v>
      </c>
      <c r="B123" s="1">
        <v>125</v>
      </c>
    </row>
    <row r="124" spans="1:2" ht="12.75">
      <c r="A124" s="1" t="s">
        <v>74</v>
      </c>
      <c r="B124" s="1">
        <v>123</v>
      </c>
    </row>
    <row r="125" spans="1:2" ht="12.75">
      <c r="A125" s="1" t="s">
        <v>75</v>
      </c>
      <c r="B125" s="1">
        <v>122</v>
      </c>
    </row>
    <row r="126" spans="1:2" ht="15.75">
      <c r="A126" s="3" t="s">
        <v>16</v>
      </c>
      <c r="B126" s="11">
        <f>(B123*0.2)+(B124*0.6)+(B125*0.2)</f>
        <v>123</v>
      </c>
    </row>
    <row r="128" ht="18">
      <c r="A128" s="12" t="s">
        <v>71</v>
      </c>
    </row>
    <row r="129" spans="1:2" ht="12.75">
      <c r="A129" s="1" t="s">
        <v>73</v>
      </c>
      <c r="B129" s="1">
        <v>96</v>
      </c>
    </row>
    <row r="130" spans="1:2" ht="12.75">
      <c r="A130" s="1" t="s">
        <v>74</v>
      </c>
      <c r="B130" s="1">
        <v>86</v>
      </c>
    </row>
    <row r="131" spans="1:2" ht="12.75">
      <c r="A131" s="1" t="s">
        <v>75</v>
      </c>
      <c r="B131" s="1">
        <v>84</v>
      </c>
    </row>
    <row r="132" spans="1:2" ht="15.75">
      <c r="A132" s="3" t="s">
        <v>16</v>
      </c>
      <c r="B132" s="11">
        <f>(B129*0.2)+(B130*0.6)+(B131*0.2)</f>
        <v>88</v>
      </c>
    </row>
    <row r="134" ht="18">
      <c r="A134" s="12" t="s">
        <v>85</v>
      </c>
    </row>
    <row r="135" spans="1:2" ht="12.75">
      <c r="A135" s="1" t="s">
        <v>73</v>
      </c>
      <c r="B135" s="1">
        <v>179</v>
      </c>
    </row>
    <row r="136" spans="1:2" ht="12.75">
      <c r="A136" s="1" t="s">
        <v>74</v>
      </c>
      <c r="B136" s="1">
        <v>158</v>
      </c>
    </row>
    <row r="137" spans="1:2" ht="12.75">
      <c r="A137" s="1" t="s">
        <v>75</v>
      </c>
      <c r="B137" s="1">
        <v>114</v>
      </c>
    </row>
    <row r="138" spans="1:2" ht="15.75">
      <c r="A138" s="3" t="s">
        <v>16</v>
      </c>
      <c r="B138" s="11">
        <f>(B135*0.2)+(B136*0.6)+(B137*0.2)</f>
        <v>153</v>
      </c>
    </row>
    <row r="140" ht="18">
      <c r="A140" s="12" t="s">
        <v>84</v>
      </c>
    </row>
    <row r="141" spans="1:2" ht="12.75">
      <c r="A141" s="1" t="s">
        <v>73</v>
      </c>
      <c r="B141" s="1">
        <v>91</v>
      </c>
    </row>
    <row r="142" spans="1:2" ht="12.75">
      <c r="A142" s="1" t="s">
        <v>74</v>
      </c>
      <c r="B142" s="1">
        <v>66</v>
      </c>
    </row>
    <row r="143" spans="1:2" ht="12.75">
      <c r="A143" s="1" t="s">
        <v>75</v>
      </c>
      <c r="B143" s="1">
        <v>64</v>
      </c>
    </row>
    <row r="144" spans="1:2" ht="15.75">
      <c r="A144" s="3" t="s">
        <v>16</v>
      </c>
      <c r="B144" s="11">
        <f>(B141*0.2)+(B142*0.6)+(B143*0.2)</f>
        <v>71</v>
      </c>
    </row>
    <row r="146" ht="18">
      <c r="A146" s="12" t="s">
        <v>72</v>
      </c>
    </row>
    <row r="147" spans="1:2" ht="12.75">
      <c r="A147" s="1" t="s">
        <v>73</v>
      </c>
      <c r="B147" s="1">
        <v>16814</v>
      </c>
    </row>
    <row r="148" spans="1:2" ht="12.75">
      <c r="A148" s="1" t="s">
        <v>74</v>
      </c>
      <c r="B148" s="1">
        <v>16097</v>
      </c>
    </row>
    <row r="149" spans="1:2" ht="12.75">
      <c r="A149" s="1" t="s">
        <v>75</v>
      </c>
      <c r="B149" s="1">
        <v>15796</v>
      </c>
    </row>
    <row r="150" spans="1:2" ht="15.75">
      <c r="A150" s="3" t="s">
        <v>16</v>
      </c>
      <c r="B150" s="11">
        <f>(B147*0.2)+(B148*0.6)+(B149*0.2)</f>
        <v>16180</v>
      </c>
    </row>
    <row r="152" spans="1:2" ht="18">
      <c r="A152" s="14" t="s">
        <v>76</v>
      </c>
      <c r="B152" s="14">
        <f>GEOMEAN(B120,B126,B132,B138,B144,B150)*0.4067</f>
        <v>101</v>
      </c>
    </row>
    <row r="154" spans="1:2" ht="20.25">
      <c r="A154" s="17" t="s">
        <v>77</v>
      </c>
      <c r="B154" s="18">
        <f>AVERAGE(B24,B56,B70,B74,B82,B89)</f>
        <v>106</v>
      </c>
    </row>
    <row r="155" spans="1:2" ht="20.25">
      <c r="A155" s="17" t="s">
        <v>78</v>
      </c>
      <c r="B155" s="18">
        <f>AVERAGE(B94,B98,B106,B114,B152)</f>
        <v>98</v>
      </c>
    </row>
    <row r="156" spans="1:2" ht="20.25">
      <c r="A156" s="17" t="s">
        <v>79</v>
      </c>
      <c r="B156" s="18">
        <f>AVERAGE(B154,B155)</f>
        <v>102</v>
      </c>
    </row>
    <row r="158" ht="18">
      <c r="A158" s="12" t="s">
        <v>94</v>
      </c>
    </row>
    <row r="159" spans="1:2" ht="12.75">
      <c r="A159" s="1" t="s">
        <v>93</v>
      </c>
      <c r="B159" s="2">
        <v>53.9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2.16</v>
      </c>
    </row>
    <row r="162" spans="1:2" ht="15.75">
      <c r="A162" s="3" t="s">
        <v>16</v>
      </c>
      <c r="B162" s="11">
        <f>B160*B161</f>
        <v>27</v>
      </c>
    </row>
    <row r="164" ht="18">
      <c r="A164" s="12" t="s">
        <v>95</v>
      </c>
    </row>
    <row r="165" spans="1:2" ht="12.75">
      <c r="A165" s="1" t="s">
        <v>93</v>
      </c>
      <c r="B165" s="2">
        <v>122.2</v>
      </c>
    </row>
    <row r="166" spans="1:2" ht="12.75">
      <c r="A166" s="1" t="s">
        <v>91</v>
      </c>
      <c r="B166" s="2">
        <v>12.18</v>
      </c>
    </row>
    <row r="167" spans="1:2" ht="12.75">
      <c r="A167" s="1" t="s">
        <v>92</v>
      </c>
      <c r="B167" s="2">
        <f>B165*0.001/0.025</f>
        <v>4.89</v>
      </c>
    </row>
    <row r="168" spans="1:2" ht="15.75">
      <c r="A168" s="3" t="s">
        <v>16</v>
      </c>
      <c r="B168" s="11">
        <f>B166*B167</f>
        <v>60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1.2</v>
      </c>
    </row>
    <row r="3" spans="1:2" ht="12.75">
      <c r="A3" s="1" t="s">
        <v>2</v>
      </c>
      <c r="B3" s="2">
        <v>2.65</v>
      </c>
    </row>
    <row r="4" spans="1:2" ht="12.75">
      <c r="A4" s="1" t="s">
        <v>3</v>
      </c>
      <c r="B4" s="2">
        <v>2.29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1.73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1.89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2.05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1.97</v>
      </c>
    </row>
    <row r="17" spans="1:2" ht="12.75">
      <c r="A17" s="1" t="s">
        <v>14</v>
      </c>
      <c r="B17" s="2">
        <v>1.88</v>
      </c>
    </row>
    <row r="18" spans="1:2" ht="12.75">
      <c r="A18" s="1" t="s">
        <v>15</v>
      </c>
      <c r="B18" s="2">
        <v>4.21</v>
      </c>
    </row>
    <row r="19" spans="1:2" ht="15.75">
      <c r="A19" s="3" t="s">
        <v>16</v>
      </c>
      <c r="B19" s="4">
        <v>2.28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0.0158564814814815</v>
      </c>
    </row>
    <row r="24" spans="1:2" ht="18">
      <c r="A24" s="13" t="s">
        <v>18</v>
      </c>
      <c r="B24" s="14">
        <f>GEOMEAN(B11,B12,B13,B16,B18,(1/B20),(1/B22))*11.8</f>
        <v>93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0.1975</v>
      </c>
      <c r="C28" s="8">
        <v>0.5296</v>
      </c>
      <c r="D28" s="8">
        <v>0.5594</v>
      </c>
      <c r="E28" s="8">
        <v>0.484</v>
      </c>
      <c r="F28" s="8">
        <v>0.6098</v>
      </c>
      <c r="G28" s="8">
        <v>0.4019</v>
      </c>
    </row>
    <row r="29" spans="2:7" ht="12.75">
      <c r="B29" s="8">
        <v>0.1974</v>
      </c>
      <c r="C29" s="8">
        <v>0.5325</v>
      </c>
      <c r="D29" s="8">
        <v>0.5374</v>
      </c>
      <c r="E29" s="8">
        <v>0.4852</v>
      </c>
      <c r="F29" s="8">
        <v>0.6241</v>
      </c>
      <c r="G29" s="8">
        <v>0.357</v>
      </c>
    </row>
    <row r="30" spans="2:7" ht="12.75">
      <c r="B30" s="8">
        <v>0.1974</v>
      </c>
      <c r="C30" s="8">
        <v>0.5329</v>
      </c>
      <c r="D30" s="8">
        <v>0.5386</v>
      </c>
      <c r="E30" s="8">
        <v>0.4849</v>
      </c>
      <c r="F30" s="8">
        <v>0.6182</v>
      </c>
      <c r="G30" s="8">
        <v>0.3044</v>
      </c>
    </row>
    <row r="31" spans="2:7" ht="12.75">
      <c r="B31" s="8">
        <v>0.1974</v>
      </c>
      <c r="C31" s="8">
        <v>0.5317</v>
      </c>
      <c r="D31" s="8">
        <v>0.5383</v>
      </c>
      <c r="E31" s="8">
        <v>0.4854</v>
      </c>
      <c r="F31" s="8">
        <v>0.6093</v>
      </c>
      <c r="G31" s="8">
        <v>0.2975</v>
      </c>
    </row>
    <row r="32" spans="2:7" ht="12.75">
      <c r="B32" s="8">
        <v>0.1974</v>
      </c>
      <c r="C32" s="8">
        <v>0.5319</v>
      </c>
      <c r="D32" s="8">
        <v>0.5364</v>
      </c>
      <c r="E32" s="8">
        <v>0.4867</v>
      </c>
      <c r="F32" s="8">
        <v>0.6079</v>
      </c>
      <c r="G32" s="8">
        <v>0.2985</v>
      </c>
    </row>
    <row r="33" spans="2:7" ht="12.75">
      <c r="B33" s="8">
        <v>0.1975</v>
      </c>
      <c r="C33" s="8">
        <v>0.5316</v>
      </c>
      <c r="D33" s="8">
        <v>0.5375</v>
      </c>
      <c r="E33" s="8">
        <v>0.4855</v>
      </c>
      <c r="F33" s="8">
        <v>0.6134</v>
      </c>
      <c r="G33" s="8">
        <v>0.296</v>
      </c>
    </row>
    <row r="34" spans="2:7" ht="12.75">
      <c r="B34" s="8">
        <v>0.1977</v>
      </c>
      <c r="C34" s="8">
        <v>0.5331</v>
      </c>
      <c r="D34" s="8">
        <v>0.5374</v>
      </c>
      <c r="E34" s="8">
        <v>0.4856</v>
      </c>
      <c r="F34" s="8">
        <v>0.613</v>
      </c>
      <c r="G34" s="8">
        <v>0.3078</v>
      </c>
    </row>
    <row r="35" spans="2:7" ht="12.75">
      <c r="B35" s="8">
        <v>0.1974</v>
      </c>
      <c r="C35" s="8">
        <v>0.5304</v>
      </c>
      <c r="D35" s="8">
        <v>0.5385</v>
      </c>
      <c r="E35" s="8">
        <v>0.4846</v>
      </c>
      <c r="F35" s="8">
        <v>0.6084</v>
      </c>
      <c r="G35" s="8">
        <v>0.3048</v>
      </c>
    </row>
    <row r="36" spans="2:7" ht="12.75">
      <c r="B36" s="8">
        <v>0.1975</v>
      </c>
      <c r="C36" s="8">
        <v>0.5303</v>
      </c>
      <c r="D36" s="8">
        <v>0.538</v>
      </c>
      <c r="E36" s="8">
        <v>0.4858</v>
      </c>
      <c r="F36" s="8">
        <v>0.6068</v>
      </c>
      <c r="G36" s="8">
        <v>0.2993</v>
      </c>
    </row>
    <row r="37" spans="2:7" ht="12.75">
      <c r="B37" s="8">
        <v>0.1978</v>
      </c>
      <c r="C37" s="8">
        <v>0.5313</v>
      </c>
      <c r="D37" s="8">
        <v>0.5384</v>
      </c>
      <c r="E37" s="8">
        <v>0.4862</v>
      </c>
      <c r="F37" s="8">
        <v>0.6061</v>
      </c>
      <c r="G37" s="8">
        <v>0.3179</v>
      </c>
    </row>
    <row r="38" spans="1:2" ht="15.75">
      <c r="A38" s="3" t="s">
        <v>16</v>
      </c>
      <c r="B38" s="7">
        <f>GEOMEAN(B28:G37)</f>
        <v>0.418</v>
      </c>
    </row>
    <row r="40" ht="18">
      <c r="A40" s="12" t="s">
        <v>27</v>
      </c>
    </row>
    <row r="41" spans="1:2" ht="12.75">
      <c r="A41" s="1" t="s">
        <v>15</v>
      </c>
      <c r="B41" s="2">
        <v>1.93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3.01</v>
      </c>
    </row>
    <row r="45" spans="1:2" ht="12.75">
      <c r="A45" s="1" t="s">
        <v>30</v>
      </c>
      <c r="B45" s="2">
        <v>1.78</v>
      </c>
    </row>
    <row r="46" spans="1:2" ht="12.75">
      <c r="A46" s="1" t="s">
        <v>31</v>
      </c>
      <c r="B46" s="2">
        <v>1.94</v>
      </c>
    </row>
    <row r="47" spans="1:2" ht="15.75">
      <c r="A47" s="3" t="s">
        <v>16</v>
      </c>
      <c r="B47" s="4">
        <f>GEOMEAN(B41,B43,B44)</f>
        <v>2.07</v>
      </c>
    </row>
    <row r="49" ht="18">
      <c r="A49" s="12" t="s">
        <v>32</v>
      </c>
    </row>
    <row r="50" spans="1:2" ht="12.75">
      <c r="A50" s="1" t="s">
        <v>11</v>
      </c>
      <c r="B50" s="2">
        <v>97.25</v>
      </c>
    </row>
    <row r="51" spans="1:2" ht="12.75">
      <c r="A51" s="1" t="s">
        <v>15</v>
      </c>
      <c r="B51" s="2">
        <v>208.38</v>
      </c>
    </row>
    <row r="52" spans="1:2" ht="12.75">
      <c r="A52" s="1" t="s">
        <v>14</v>
      </c>
      <c r="B52" s="2">
        <v>218.93</v>
      </c>
    </row>
    <row r="53" spans="1:2" ht="12.75">
      <c r="A53" s="1" t="s">
        <v>33</v>
      </c>
      <c r="B53" s="2">
        <v>525.7</v>
      </c>
    </row>
    <row r="54" spans="1:2" ht="15.75">
      <c r="A54" s="3" t="s">
        <v>16</v>
      </c>
      <c r="B54" s="4">
        <f>B50+B51</f>
        <v>305.63</v>
      </c>
    </row>
    <row r="56" spans="1:2" ht="18">
      <c r="A56" s="13" t="s">
        <v>26</v>
      </c>
      <c r="B56" s="14">
        <f>GEOMEAN(1/B38,B47,1/B54)*423.5</f>
        <v>107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0.522592592592593</v>
      </c>
      <c r="C60" s="16">
        <v>0.533611111111111</v>
      </c>
      <c r="D60" s="16">
        <f aca="true" t="shared" si="0" ref="D60:D67">C60-B60</f>
        <v>0.011018518518518</v>
      </c>
    </row>
    <row r="61" spans="1:4" ht="12.75">
      <c r="A61" s="1" t="s">
        <v>36</v>
      </c>
      <c r="B61" s="16">
        <v>0.546666666666667</v>
      </c>
      <c r="C61" s="16">
        <v>0.549699074074074</v>
      </c>
      <c r="D61" s="16">
        <f t="shared" si="0"/>
        <v>0.00303240740740707</v>
      </c>
    </row>
    <row r="62" spans="1:4" ht="12.75">
      <c r="A62" s="1" t="s">
        <v>37</v>
      </c>
      <c r="B62" s="16">
        <v>0.553055555555556</v>
      </c>
      <c r="C62" s="16">
        <v>0.558796296296296</v>
      </c>
      <c r="D62" s="16">
        <f t="shared" si="0"/>
        <v>0.00574074074074005</v>
      </c>
    </row>
    <row r="63" spans="1:4" ht="12.75">
      <c r="A63" s="1" t="s">
        <v>38</v>
      </c>
      <c r="B63" s="16">
        <v>0.537893518518519</v>
      </c>
      <c r="C63" s="16">
        <v>0.540625</v>
      </c>
      <c r="D63" s="16">
        <f t="shared" si="0"/>
        <v>0.00273148148148106</v>
      </c>
    </row>
    <row r="64" spans="1:4" ht="12.75">
      <c r="A64" s="1" t="s">
        <v>39</v>
      </c>
      <c r="B64" s="16">
        <v>0.541435185185185</v>
      </c>
      <c r="C64" s="16">
        <v>0.546666666666667</v>
      </c>
      <c r="D64" s="16">
        <f t="shared" si="0"/>
        <v>0.005231481481482</v>
      </c>
    </row>
    <row r="65" spans="1:4" ht="12.75">
      <c r="A65" s="1" t="s">
        <v>40</v>
      </c>
      <c r="B65" s="16">
        <v>0.533611111111111</v>
      </c>
      <c r="C65" s="16">
        <v>0.537893518518519</v>
      </c>
      <c r="D65" s="16">
        <f t="shared" si="0"/>
        <v>0.00428240740740793</v>
      </c>
    </row>
    <row r="66" spans="1:4" ht="12.75">
      <c r="A66" s="1" t="s">
        <v>41</v>
      </c>
      <c r="B66" s="16">
        <v>0.540625</v>
      </c>
      <c r="C66" s="16">
        <v>0.541435185185185</v>
      </c>
      <c r="D66" s="16">
        <f t="shared" si="0"/>
        <v>0.000810185185184942</v>
      </c>
    </row>
    <row r="67" spans="1:4" ht="12.75">
      <c r="A67" s="1" t="s">
        <v>42</v>
      </c>
      <c r="B67" s="16">
        <v>0.549699074074074</v>
      </c>
      <c r="C67" s="16">
        <v>0.553055555555556</v>
      </c>
      <c r="D67" s="16">
        <f t="shared" si="0"/>
        <v>0.00335648148148193</v>
      </c>
    </row>
    <row r="68" spans="1:2" ht="15.75">
      <c r="A68" s="3" t="s">
        <v>16</v>
      </c>
      <c r="B68" s="5">
        <f>GEOMEAN(D60:D67)</f>
        <v>0.00365600913342498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0.0016087962962963</v>
      </c>
    </row>
    <row r="74" spans="1:2" ht="18">
      <c r="A74" s="13" t="s">
        <v>44</v>
      </c>
      <c r="B74" s="14">
        <f>1/B72*0.1447</f>
        <v>90</v>
      </c>
    </row>
    <row r="76" ht="18">
      <c r="A76" s="12" t="s">
        <v>56</v>
      </c>
    </row>
    <row r="77" spans="1:2" ht="12.75">
      <c r="A77" s="1" t="s">
        <v>45</v>
      </c>
      <c r="B77" s="10">
        <v>2096</v>
      </c>
    </row>
    <row r="78" spans="1:2" ht="12.75">
      <c r="A78" s="1" t="s">
        <v>46</v>
      </c>
      <c r="B78" s="10">
        <v>742</v>
      </c>
    </row>
    <row r="79" spans="1:2" ht="12.75">
      <c r="A79" s="1" t="s">
        <v>47</v>
      </c>
      <c r="B79" s="10">
        <v>60</v>
      </c>
    </row>
    <row r="80" spans="1:2" ht="15.75">
      <c r="A80" s="3" t="s">
        <v>16</v>
      </c>
      <c r="B80" s="11">
        <f>GEOMEAN((B77*0.6),(B78*0.3),(B79*0.1))</f>
        <v>119</v>
      </c>
    </row>
    <row r="82" spans="1:2" ht="18">
      <c r="A82" s="13" t="s">
        <v>48</v>
      </c>
      <c r="B82" s="14">
        <f>B80*0.68</f>
        <v>81</v>
      </c>
    </row>
    <row r="84" ht="18">
      <c r="A84" s="12" t="s">
        <v>49</v>
      </c>
    </row>
    <row r="85" spans="1:2" ht="12.75">
      <c r="A85" s="1" t="s">
        <v>50</v>
      </c>
      <c r="B85" s="2">
        <v>41.16</v>
      </c>
    </row>
    <row r="86" spans="1:2" ht="12.75">
      <c r="A86" s="1" t="s">
        <v>51</v>
      </c>
      <c r="B86" s="2">
        <v>17.99</v>
      </c>
    </row>
    <row r="87" spans="1:2" ht="15.75">
      <c r="A87" s="3" t="s">
        <v>16</v>
      </c>
      <c r="B87" s="4">
        <v>11.86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0.00141203703703704</v>
      </c>
    </row>
    <row r="92" spans="1:2" ht="18">
      <c r="A92" s="12" t="s">
        <v>55</v>
      </c>
      <c r="B92" s="5">
        <v>0.00236111111111111</v>
      </c>
    </row>
    <row r="94" spans="1:2" ht="18">
      <c r="A94" s="13" t="s">
        <v>54</v>
      </c>
      <c r="B94" s="14">
        <f>GEOMEAN(1/B91,1/B92)*0.1862</f>
        <v>102</v>
      </c>
    </row>
    <row r="96" spans="1:2" ht="18">
      <c r="A96" s="12" t="s">
        <v>57</v>
      </c>
      <c r="B96" s="5">
        <v>0.00935185185185185</v>
      </c>
    </row>
    <row r="98" spans="1:2" ht="18">
      <c r="A98" s="13" t="s">
        <v>58</v>
      </c>
      <c r="B98" s="14">
        <f>1/B96*0.7465</f>
        <v>80</v>
      </c>
    </row>
    <row r="100" spans="1:2" ht="18">
      <c r="A100" s="12" t="s">
        <v>60</v>
      </c>
      <c r="B100" s="5">
        <v>0.00381944444444444</v>
      </c>
    </row>
    <row r="101" spans="1:2" ht="18">
      <c r="A101" s="12" t="s">
        <v>61</v>
      </c>
      <c r="B101" s="5">
        <v>0.00527777777777778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0.00402777777777778</v>
      </c>
    </row>
    <row r="110" spans="1:2" ht="18">
      <c r="A110" s="12" t="s">
        <v>66</v>
      </c>
      <c r="B110" s="5">
        <v>0.0576388888888889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0.0234375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125</v>
      </c>
    </row>
    <row r="118" spans="1:2" ht="12.75">
      <c r="A118" s="1" t="s">
        <v>74</v>
      </c>
      <c r="B118" s="1">
        <v>105</v>
      </c>
    </row>
    <row r="119" spans="1:2" ht="12.75">
      <c r="A119" s="1" t="s">
        <v>75</v>
      </c>
      <c r="B119" s="1">
        <v>93</v>
      </c>
    </row>
    <row r="120" spans="1:2" ht="15.75">
      <c r="A120" s="3" t="s">
        <v>16</v>
      </c>
      <c r="B120" s="11">
        <f>(B117*0.2)+(B118*0.6)+(B119*0.2)</f>
        <v>107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78</v>
      </c>
    </row>
    <row r="130" spans="1:2" ht="12.75">
      <c r="A130" s="1" t="s">
        <v>74</v>
      </c>
      <c r="B130" s="1">
        <v>78</v>
      </c>
    </row>
    <row r="131" spans="1:2" ht="12.75">
      <c r="A131" s="1" t="s">
        <v>75</v>
      </c>
      <c r="B131" s="1">
        <v>76</v>
      </c>
    </row>
    <row r="132" spans="1:2" ht="15.75">
      <c r="A132" s="3" t="s">
        <v>16</v>
      </c>
      <c r="B132" s="11">
        <f>(B129*0.2)+(B130*0.6)+(B131*0.2)</f>
        <v>78</v>
      </c>
    </row>
    <row r="134" ht="18">
      <c r="A134" s="12" t="s">
        <v>85</v>
      </c>
    </row>
    <row r="135" spans="1:2" ht="12.75">
      <c r="A135" s="1" t="s">
        <v>73</v>
      </c>
      <c r="B135" s="1">
        <v>160</v>
      </c>
    </row>
    <row r="136" spans="1:2" ht="12.75">
      <c r="A136" s="1" t="s">
        <v>74</v>
      </c>
      <c r="B136" s="1">
        <v>140</v>
      </c>
    </row>
    <row r="137" spans="1:2" ht="12.75">
      <c r="A137" s="1" t="s">
        <v>75</v>
      </c>
      <c r="B137" s="1">
        <v>102</v>
      </c>
    </row>
    <row r="138" spans="1:2" ht="15.75">
      <c r="A138" s="3" t="s">
        <v>16</v>
      </c>
      <c r="B138" s="11">
        <f>(B135*0.2)+(B136*0.6)+(B137*0.2)</f>
        <v>136</v>
      </c>
    </row>
    <row r="140" ht="18">
      <c r="A140" s="12" t="s">
        <v>84</v>
      </c>
    </row>
    <row r="141" spans="1:2" ht="12.75">
      <c r="A141" s="1" t="s">
        <v>73</v>
      </c>
      <c r="B141" s="1">
        <v>86</v>
      </c>
    </row>
    <row r="142" spans="1:2" ht="12.75">
      <c r="A142" s="1" t="s">
        <v>74</v>
      </c>
      <c r="B142" s="1">
        <v>65</v>
      </c>
    </row>
    <row r="143" spans="1:2" ht="12.75">
      <c r="A143" s="1" t="s">
        <v>75</v>
      </c>
      <c r="B143" s="1">
        <v>65</v>
      </c>
    </row>
    <row r="144" spans="1:2" ht="15.75">
      <c r="A144" s="3" t="s">
        <v>16</v>
      </c>
      <c r="B144" s="11">
        <f>(B141*0.2)+(B142*0.6)+(B143*0.2)</f>
        <v>69</v>
      </c>
    </row>
    <row r="146" ht="18">
      <c r="A146" s="12" t="s">
        <v>72</v>
      </c>
    </row>
    <row r="147" spans="1:2" ht="12.75">
      <c r="A147" s="1" t="s">
        <v>73</v>
      </c>
      <c r="B147" s="1">
        <v>16637</v>
      </c>
    </row>
    <row r="148" spans="1:2" ht="12.75">
      <c r="A148" s="1" t="s">
        <v>74</v>
      </c>
      <c r="B148" s="1">
        <v>15561</v>
      </c>
    </row>
    <row r="149" spans="1:2" ht="12.75">
      <c r="A149" s="1" t="s">
        <v>75</v>
      </c>
      <c r="B149" s="1">
        <v>15144</v>
      </c>
    </row>
    <row r="150" spans="1:2" ht="15.75">
      <c r="A150" s="3" t="s">
        <v>16</v>
      </c>
      <c r="B150" s="11">
        <f>(B147*0.2)+(B148*0.6)+(B149*0.2)</f>
        <v>15693</v>
      </c>
    </row>
    <row r="152" spans="1:2" ht="18">
      <c r="A152" s="14" t="s">
        <v>76</v>
      </c>
      <c r="B152" s="14">
        <f>GEOMEAN(B120,B126,B132,B138,B144,B150)*0.4067</f>
        <v>92</v>
      </c>
    </row>
    <row r="154" spans="1:2" ht="20.25">
      <c r="A154" s="17" t="s">
        <v>77</v>
      </c>
      <c r="B154" s="18">
        <f>AVERAGE(B24,B56,B70,B74,B82,B89)</f>
        <v>96</v>
      </c>
    </row>
    <row r="155" spans="1:2" ht="20.25">
      <c r="A155" s="17" t="s">
        <v>78</v>
      </c>
      <c r="B155" s="18">
        <f>AVERAGE(B94,B98,B106,B114,B152)</f>
        <v>93</v>
      </c>
    </row>
    <row r="156" spans="1:2" ht="20.25">
      <c r="A156" s="17" t="s">
        <v>79</v>
      </c>
      <c r="B156" s="18">
        <f>AVERAGE(B154,B155)</f>
        <v>95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2.375" style="1" bestFit="1" customWidth="1"/>
    <col min="2" max="2" width="14.875" style="1" bestFit="1" customWidth="1"/>
    <col min="3" max="16384" width="9.125" style="1" customWidth="1"/>
  </cols>
  <sheetData>
    <row r="1" ht="18">
      <c r="A1" s="12" t="s">
        <v>0</v>
      </c>
    </row>
    <row r="2" spans="1:2" ht="12.75">
      <c r="A2" s="1" t="s">
        <v>1</v>
      </c>
      <c r="B2" s="2">
        <v>1.04</v>
      </c>
    </row>
    <row r="3" spans="1:2" ht="12.75">
      <c r="A3" s="1" t="s">
        <v>2</v>
      </c>
      <c r="B3" s="2">
        <v>2.22</v>
      </c>
    </row>
    <row r="4" spans="1:2" ht="12.75">
      <c r="A4" s="1" t="s">
        <v>3</v>
      </c>
      <c r="B4" s="2">
        <v>1.98</v>
      </c>
    </row>
    <row r="5" spans="1:2" ht="12.75">
      <c r="A5" s="1" t="s">
        <v>4</v>
      </c>
      <c r="B5" s="2">
        <v>1.2</v>
      </c>
    </row>
    <row r="6" spans="1:2" ht="12.75">
      <c r="A6" s="1" t="s">
        <v>5</v>
      </c>
      <c r="B6" s="2">
        <v>2.11</v>
      </c>
    </row>
    <row r="7" spans="1:2" ht="12.75">
      <c r="A7" s="1" t="s">
        <v>6</v>
      </c>
      <c r="B7" s="2">
        <v>1.72</v>
      </c>
    </row>
    <row r="8" spans="1:2" ht="12.75">
      <c r="A8" s="1" t="s">
        <v>7</v>
      </c>
      <c r="B8" s="2">
        <v>1.69</v>
      </c>
    </row>
    <row r="9" spans="1:2" ht="12.75">
      <c r="A9" s="1" t="s">
        <v>8</v>
      </c>
      <c r="B9" s="2">
        <v>1.88</v>
      </c>
    </row>
    <row r="10" spans="1:2" ht="12.75">
      <c r="A10" s="1" t="s">
        <v>9</v>
      </c>
      <c r="B10" s="2">
        <v>3.7</v>
      </c>
    </row>
    <row r="11" spans="1:2" ht="15.75">
      <c r="A11" s="3" t="s">
        <v>10</v>
      </c>
      <c r="B11" s="4">
        <v>3.7</v>
      </c>
    </row>
    <row r="12" spans="1:2" ht="15.75">
      <c r="A12" s="3" t="s">
        <v>11</v>
      </c>
      <c r="B12" s="4">
        <v>1.9</v>
      </c>
    </row>
    <row r="13" spans="1:2" ht="15.75">
      <c r="A13" s="3" t="s">
        <v>4</v>
      </c>
      <c r="B13" s="4">
        <v>1.2</v>
      </c>
    </row>
    <row r="15" ht="18">
      <c r="A15" s="12" t="s">
        <v>12</v>
      </c>
    </row>
    <row r="16" spans="1:2" ht="12.75">
      <c r="A16" s="1" t="s">
        <v>13</v>
      </c>
      <c r="B16" s="2">
        <v>1.96</v>
      </c>
    </row>
    <row r="17" spans="1:2" ht="12.75">
      <c r="A17" s="1" t="s">
        <v>14</v>
      </c>
      <c r="B17" s="2">
        <v>1.89</v>
      </c>
    </row>
    <row r="18" spans="1:2" ht="12.75">
      <c r="A18" s="1" t="s">
        <v>15</v>
      </c>
      <c r="B18" s="2">
        <v>4.15</v>
      </c>
    </row>
    <row r="19" spans="1:2" ht="15.75">
      <c r="A19" s="3" t="s">
        <v>16</v>
      </c>
      <c r="B19" s="4">
        <v>2.27</v>
      </c>
    </row>
    <row r="20" spans="1:2" ht="15.75">
      <c r="A20" s="3" t="s">
        <v>9</v>
      </c>
      <c r="B20" s="5">
        <v>0.00244212962962963</v>
      </c>
    </row>
    <row r="22" spans="1:2" ht="18">
      <c r="A22" s="12" t="s">
        <v>17</v>
      </c>
      <c r="B22" s="5">
        <v>0.0159143518518519</v>
      </c>
    </row>
    <row r="24" spans="1:2" ht="18">
      <c r="A24" s="13" t="s">
        <v>18</v>
      </c>
      <c r="B24" s="14">
        <f>GEOMEAN(B11,B12,B13,B16,B18,(1/B20),(1/B22))*11.8</f>
        <v>92</v>
      </c>
    </row>
    <row r="26" ht="18">
      <c r="A26" s="12" t="s">
        <v>25</v>
      </c>
    </row>
    <row r="27" spans="2:7" ht="15.75">
      <c r="B27" s="6" t="s">
        <v>19</v>
      </c>
      <c r="C27" s="6" t="s">
        <v>20</v>
      </c>
      <c r="D27" s="6" t="s">
        <v>21</v>
      </c>
      <c r="E27" s="6" t="s">
        <v>22</v>
      </c>
      <c r="F27" s="6" t="s">
        <v>23</v>
      </c>
      <c r="G27" s="6" t="s">
        <v>24</v>
      </c>
    </row>
    <row r="28" spans="2:7" ht="12.75">
      <c r="B28" s="8">
        <v>0.1985</v>
      </c>
      <c r="C28" s="8">
        <v>0.5315</v>
      </c>
      <c r="D28" s="8">
        <v>0.5579</v>
      </c>
      <c r="E28" s="8">
        <v>0.4862</v>
      </c>
      <c r="F28" s="8">
        <v>0.6071</v>
      </c>
      <c r="G28" s="8">
        <v>0.3683</v>
      </c>
    </row>
    <row r="29" spans="2:7" ht="12.75">
      <c r="B29" s="8">
        <v>0.1982</v>
      </c>
      <c r="C29" s="8">
        <v>0.5572</v>
      </c>
      <c r="D29" s="8">
        <v>0.5375</v>
      </c>
      <c r="E29" s="8">
        <v>0.4865</v>
      </c>
      <c r="F29" s="8">
        <v>0.6074</v>
      </c>
      <c r="G29" s="8">
        <v>0.2858</v>
      </c>
    </row>
    <row r="30" spans="2:7" ht="12.75">
      <c r="B30" s="8">
        <v>0.1983</v>
      </c>
      <c r="C30" s="8">
        <v>0.5577</v>
      </c>
      <c r="D30" s="8">
        <v>0.5367</v>
      </c>
      <c r="E30" s="8">
        <v>0.4874</v>
      </c>
      <c r="F30" s="8">
        <v>0.6064</v>
      </c>
      <c r="G30" s="8">
        <v>0.3084</v>
      </c>
    </row>
    <row r="31" spans="2:7" ht="12.75">
      <c r="B31" s="8">
        <v>0.2307</v>
      </c>
      <c r="C31" s="8">
        <v>0.558</v>
      </c>
      <c r="D31" s="8">
        <v>0.5361</v>
      </c>
      <c r="E31" s="8">
        <v>0.4874</v>
      </c>
      <c r="F31" s="8">
        <v>0.6043</v>
      </c>
      <c r="G31" s="8">
        <v>0.287</v>
      </c>
    </row>
    <row r="32" spans="2:7" ht="12.75">
      <c r="B32" s="8">
        <v>0.1985</v>
      </c>
      <c r="C32" s="8">
        <v>0.5573</v>
      </c>
      <c r="D32" s="8">
        <v>0.5363</v>
      </c>
      <c r="E32" s="8">
        <v>0.4864</v>
      </c>
      <c r="F32" s="8">
        <v>0.6038</v>
      </c>
      <c r="G32" s="8">
        <v>0.2881</v>
      </c>
    </row>
    <row r="33" spans="2:7" ht="12.75">
      <c r="B33" s="8">
        <v>0.2148</v>
      </c>
      <c r="C33" s="8">
        <v>0.5573</v>
      </c>
      <c r="D33" s="8">
        <v>0.6403</v>
      </c>
      <c r="E33" s="8">
        <v>0.5179</v>
      </c>
      <c r="F33" s="8">
        <v>0.6225</v>
      </c>
      <c r="G33" s="8">
        <v>0.3289</v>
      </c>
    </row>
    <row r="34" spans="2:7" ht="12.75">
      <c r="B34" s="8">
        <v>0.1986</v>
      </c>
      <c r="C34" s="8">
        <v>0.5583</v>
      </c>
      <c r="D34" s="8">
        <v>0.5377</v>
      </c>
      <c r="E34" s="8">
        <v>0.4875</v>
      </c>
      <c r="F34" s="8">
        <v>0.602</v>
      </c>
      <c r="G34" s="8">
        <v>0.2863</v>
      </c>
    </row>
    <row r="35" spans="2:7" ht="12.75">
      <c r="B35" s="8">
        <v>0.1982</v>
      </c>
      <c r="C35" s="8">
        <v>0.5296</v>
      </c>
      <c r="D35" s="8">
        <v>0.5367</v>
      </c>
      <c r="E35" s="8">
        <v>0.4855</v>
      </c>
      <c r="F35" s="8">
        <v>0.6037</v>
      </c>
      <c r="G35" s="8">
        <v>0.3003</v>
      </c>
    </row>
    <row r="36" spans="2:7" ht="12.75">
      <c r="B36" s="8">
        <v>0.1984</v>
      </c>
      <c r="C36" s="8">
        <v>0.5302</v>
      </c>
      <c r="D36" s="8">
        <v>0.5362</v>
      </c>
      <c r="E36" s="8">
        <v>0.486</v>
      </c>
      <c r="F36" s="8">
        <v>0.6048</v>
      </c>
      <c r="G36" s="8">
        <v>0.2829</v>
      </c>
    </row>
    <row r="37" spans="2:7" ht="12.75">
      <c r="B37" s="8">
        <v>0.1981</v>
      </c>
      <c r="C37" s="8">
        <v>0.5299</v>
      </c>
      <c r="D37" s="8">
        <v>0.5365</v>
      </c>
      <c r="E37" s="8">
        <v>0.4853</v>
      </c>
      <c r="F37" s="8">
        <v>0.6015</v>
      </c>
      <c r="G37" s="8">
        <v>0.2898</v>
      </c>
    </row>
    <row r="38" spans="1:2" ht="15.75">
      <c r="A38" s="3" t="s">
        <v>16</v>
      </c>
      <c r="B38" s="7">
        <f>GEOMEAN(B28:G37)</f>
        <v>0.4194</v>
      </c>
    </row>
    <row r="40" ht="18">
      <c r="A40" s="12" t="s">
        <v>27</v>
      </c>
    </row>
    <row r="41" spans="1:2" ht="12.75">
      <c r="A41" s="1" t="s">
        <v>15</v>
      </c>
      <c r="B41" s="2">
        <v>1.9</v>
      </c>
    </row>
    <row r="42" spans="1:2" ht="12.75">
      <c r="A42" s="1" t="s">
        <v>14</v>
      </c>
      <c r="B42" s="2">
        <v>1.62</v>
      </c>
    </row>
    <row r="43" spans="1:2" ht="12.75">
      <c r="A43" s="1" t="s">
        <v>28</v>
      </c>
      <c r="B43" s="2">
        <v>1.52</v>
      </c>
    </row>
    <row r="44" spans="1:2" ht="12.75">
      <c r="A44" s="1" t="s">
        <v>29</v>
      </c>
      <c r="B44" s="2">
        <v>3</v>
      </c>
    </row>
    <row r="45" spans="1:2" ht="12.75">
      <c r="A45" s="1" t="s">
        <v>30</v>
      </c>
      <c r="B45" s="2">
        <v>1.69</v>
      </c>
    </row>
    <row r="46" spans="1:2" ht="12.75">
      <c r="A46" s="1" t="s">
        <v>31</v>
      </c>
      <c r="B46" s="2">
        <v>1.91</v>
      </c>
    </row>
    <row r="47" spans="1:2" ht="15.75">
      <c r="A47" s="3" t="s">
        <v>16</v>
      </c>
      <c r="B47" s="4">
        <f>GEOMEAN(B41,B43,B44)</f>
        <v>2.05</v>
      </c>
    </row>
    <row r="49" ht="18">
      <c r="A49" s="12" t="s">
        <v>32</v>
      </c>
    </row>
    <row r="50" spans="1:2" ht="12.75">
      <c r="A50" s="1" t="s">
        <v>11</v>
      </c>
      <c r="B50" s="2">
        <v>99.27</v>
      </c>
    </row>
    <row r="51" spans="1:2" ht="12.75">
      <c r="A51" s="1" t="s">
        <v>15</v>
      </c>
      <c r="B51" s="2">
        <v>208.58</v>
      </c>
    </row>
    <row r="52" spans="1:2" ht="12.75">
      <c r="A52" s="1" t="s">
        <v>14</v>
      </c>
      <c r="B52" s="2">
        <v>216.49</v>
      </c>
    </row>
    <row r="53" spans="1:2" ht="12.75">
      <c r="A53" s="1" t="s">
        <v>33</v>
      </c>
      <c r="B53" s="2">
        <v>524.34</v>
      </c>
    </row>
    <row r="54" spans="1:2" ht="15.75">
      <c r="A54" s="3" t="s">
        <v>16</v>
      </c>
      <c r="B54" s="4">
        <f>B50+B51</f>
        <v>307.85</v>
      </c>
    </row>
    <row r="56" spans="1:2" ht="18">
      <c r="A56" s="13" t="s">
        <v>26</v>
      </c>
      <c r="B56" s="14">
        <f>GEOMEAN(1/B38,B47,1/B54)*423.5</f>
        <v>106</v>
      </c>
    </row>
    <row r="58" ht="18">
      <c r="A58" s="12" t="s">
        <v>34</v>
      </c>
    </row>
    <row r="59" spans="1:4" s="9" customFormat="1" ht="15.75">
      <c r="A59" s="15"/>
      <c r="B59" s="6" t="s">
        <v>80</v>
      </c>
      <c r="C59" s="6" t="s">
        <v>81</v>
      </c>
      <c r="D59" s="6" t="s">
        <v>82</v>
      </c>
    </row>
    <row r="60" spans="1:4" ht="12.75">
      <c r="A60" s="1" t="s">
        <v>35</v>
      </c>
      <c r="B60" s="16">
        <v>0.657662037037037</v>
      </c>
      <c r="C60" s="16">
        <v>0.668680555555556</v>
      </c>
      <c r="D60" s="16">
        <f aca="true" t="shared" si="0" ref="D60:D67">C60-B60</f>
        <v>0.0110185185185191</v>
      </c>
    </row>
    <row r="61" spans="1:4" ht="12.75">
      <c r="A61" s="1" t="s">
        <v>36</v>
      </c>
      <c r="B61" s="16">
        <v>0.681736111111111</v>
      </c>
      <c r="C61" s="16">
        <v>0.684768518518518</v>
      </c>
      <c r="D61" s="16">
        <f t="shared" si="0"/>
        <v>0.00303240740740707</v>
      </c>
    </row>
    <row r="62" spans="1:4" ht="12.75">
      <c r="A62" s="1" t="s">
        <v>37</v>
      </c>
      <c r="B62" s="16">
        <v>0.688101851851852</v>
      </c>
      <c r="C62" s="16">
        <v>0.693842592592593</v>
      </c>
      <c r="D62" s="16">
        <f t="shared" si="0"/>
        <v>0.00574074074074093</v>
      </c>
    </row>
    <row r="63" spans="1:4" ht="12.75">
      <c r="A63" s="1" t="s">
        <v>38</v>
      </c>
      <c r="B63" s="16">
        <v>0.672962962962963</v>
      </c>
      <c r="C63" s="16">
        <v>0.675671296296296</v>
      </c>
      <c r="D63" s="16">
        <f t="shared" si="0"/>
        <v>0.00270833333333298</v>
      </c>
    </row>
    <row r="64" spans="1:4" ht="12.75">
      <c r="A64" s="1" t="s">
        <v>39</v>
      </c>
      <c r="B64" s="16">
        <v>0.67650462962963</v>
      </c>
      <c r="C64" s="16">
        <v>0.681736111111111</v>
      </c>
      <c r="D64" s="16">
        <f t="shared" si="0"/>
        <v>0.005231481481481</v>
      </c>
    </row>
    <row r="65" spans="1:4" ht="12.75">
      <c r="A65" s="1" t="s">
        <v>40</v>
      </c>
      <c r="B65" s="16">
        <v>0.668680555555556</v>
      </c>
      <c r="C65" s="16">
        <v>0.672962962962963</v>
      </c>
      <c r="D65" s="16">
        <f t="shared" si="0"/>
        <v>0.00428240740740693</v>
      </c>
    </row>
    <row r="66" spans="1:4" ht="12.75">
      <c r="A66" s="1" t="s">
        <v>41</v>
      </c>
      <c r="B66" s="16">
        <v>0.675671296296296</v>
      </c>
      <c r="C66" s="16">
        <v>0.67650462962963</v>
      </c>
      <c r="D66" s="16">
        <f t="shared" si="0"/>
        <v>0.000833333333334019</v>
      </c>
    </row>
    <row r="67" spans="1:4" ht="12.75">
      <c r="A67" s="1" t="s">
        <v>42</v>
      </c>
      <c r="B67" s="16">
        <v>0.684768518518518</v>
      </c>
      <c r="C67" s="16">
        <v>0.688101851851852</v>
      </c>
      <c r="D67" s="16">
        <f t="shared" si="0"/>
        <v>0.00333333333333397</v>
      </c>
    </row>
    <row r="68" spans="1:2" ht="15.75">
      <c r="A68" s="3" t="s">
        <v>16</v>
      </c>
      <c r="B68" s="5">
        <f>GEOMEAN(D60:D67)</f>
        <v>0.00366183584938388</v>
      </c>
    </row>
    <row r="70" spans="1:2" ht="18">
      <c r="A70" s="13" t="s">
        <v>43</v>
      </c>
      <c r="B70" s="14">
        <f>1/B68*0.34245</f>
        <v>94</v>
      </c>
    </row>
    <row r="72" spans="1:2" ht="18">
      <c r="A72" s="12" t="s">
        <v>83</v>
      </c>
      <c r="B72" s="5">
        <v>0.00163194444444444</v>
      </c>
    </row>
    <row r="74" spans="1:2" ht="18">
      <c r="A74" s="13" t="s">
        <v>44</v>
      </c>
      <c r="B74" s="14">
        <f>1/B72*0.1447</f>
        <v>89</v>
      </c>
    </row>
    <row r="76" ht="18">
      <c r="A76" s="12" t="s">
        <v>56</v>
      </c>
    </row>
    <row r="77" spans="1:2" ht="12.75">
      <c r="A77" s="1" t="s">
        <v>45</v>
      </c>
      <c r="B77" s="10">
        <v>2067</v>
      </c>
    </row>
    <row r="78" spans="1:2" ht="12.75">
      <c r="A78" s="1" t="s">
        <v>46</v>
      </c>
      <c r="B78" s="10">
        <v>738</v>
      </c>
    </row>
    <row r="79" spans="1:2" ht="12.75">
      <c r="A79" s="1" t="s">
        <v>47</v>
      </c>
      <c r="B79" s="10">
        <v>59</v>
      </c>
    </row>
    <row r="80" spans="1:2" ht="15.75">
      <c r="A80" s="3" t="s">
        <v>16</v>
      </c>
      <c r="B80" s="11">
        <f>GEOMEAN((B77*0.6),(B78*0.3),(B79*0.1))</f>
        <v>117</v>
      </c>
    </row>
    <row r="82" spans="1:2" ht="18">
      <c r="A82" s="13" t="s">
        <v>48</v>
      </c>
      <c r="B82" s="14">
        <f>B80*0.68</f>
        <v>80</v>
      </c>
    </row>
    <row r="84" ht="18">
      <c r="A84" s="12" t="s">
        <v>49</v>
      </c>
    </row>
    <row r="85" spans="1:2" ht="12.75">
      <c r="A85" s="1" t="s">
        <v>50</v>
      </c>
      <c r="B85" s="2">
        <v>41.05</v>
      </c>
    </row>
    <row r="86" spans="1:2" ht="12.75">
      <c r="A86" s="1" t="s">
        <v>51</v>
      </c>
      <c r="B86" s="2">
        <v>17.9</v>
      </c>
    </row>
    <row r="87" spans="1:2" ht="15.75">
      <c r="A87" s="3" t="s">
        <v>16</v>
      </c>
      <c r="B87" s="4">
        <v>11.81</v>
      </c>
    </row>
    <row r="89" spans="1:2" ht="18">
      <c r="A89" s="13" t="s">
        <v>52</v>
      </c>
      <c r="B89" s="14">
        <f>B87*9.38</f>
        <v>111</v>
      </c>
    </row>
    <row r="91" spans="1:2" ht="18">
      <c r="A91" s="12" t="s">
        <v>53</v>
      </c>
      <c r="B91" s="5">
        <v>0.00149305555555556</v>
      </c>
    </row>
    <row r="92" spans="1:2" ht="18">
      <c r="A92" s="12" t="s">
        <v>55</v>
      </c>
      <c r="B92" s="5">
        <v>0.00300925925925926</v>
      </c>
    </row>
    <row r="94" spans="1:2" ht="18">
      <c r="A94" s="13" t="s">
        <v>54</v>
      </c>
      <c r="B94" s="14">
        <f>GEOMEAN(1/B91,1/B92)*0.1862</f>
        <v>88</v>
      </c>
    </row>
    <row r="96" spans="1:2" ht="18">
      <c r="A96" s="12" t="s">
        <v>57</v>
      </c>
      <c r="B96" s="5">
        <v>0.00961805555555556</v>
      </c>
    </row>
    <row r="98" spans="1:2" ht="18">
      <c r="A98" s="13" t="s">
        <v>58</v>
      </c>
      <c r="B98" s="14">
        <f>1/B96*0.7465</f>
        <v>78</v>
      </c>
    </row>
    <row r="100" spans="1:2" ht="18">
      <c r="A100" s="12" t="s">
        <v>60</v>
      </c>
      <c r="B100" s="5">
        <v>0.00380787037037037</v>
      </c>
    </row>
    <row r="101" spans="1:2" ht="18">
      <c r="A101" s="12" t="s">
        <v>61</v>
      </c>
      <c r="B101" s="5">
        <v>0.00520833333333333</v>
      </c>
    </row>
    <row r="102" spans="1:2" ht="18">
      <c r="A102" s="12" t="s">
        <v>62</v>
      </c>
      <c r="B102" s="5">
        <v>0.00146990740740741</v>
      </c>
    </row>
    <row r="103" spans="1:2" ht="18">
      <c r="A103" s="12" t="s">
        <v>63</v>
      </c>
      <c r="B103" s="5">
        <v>0.0025</v>
      </c>
    </row>
    <row r="104" spans="1:2" ht="18">
      <c r="A104" s="12" t="s">
        <v>64</v>
      </c>
      <c r="B104" s="5">
        <v>0.00149305555555556</v>
      </c>
    </row>
    <row r="106" spans="1:2" ht="18">
      <c r="A106" s="13" t="s">
        <v>86</v>
      </c>
      <c r="B106" s="14">
        <f>GEOMEAN(1/B100,1/B101,1/B102,1/B103,1/B104)*0.2501</f>
        <v>98</v>
      </c>
    </row>
    <row r="108" spans="1:2" ht="18">
      <c r="A108" s="12" t="s">
        <v>59</v>
      </c>
      <c r="B108" s="5">
        <v>0.0129166666666667</v>
      </c>
    </row>
    <row r="109" spans="1:2" ht="18">
      <c r="A109" s="12" t="s">
        <v>65</v>
      </c>
      <c r="B109" s="5">
        <v>0.00409722222222222</v>
      </c>
    </row>
    <row r="110" spans="1:2" ht="18">
      <c r="A110" s="12" t="s">
        <v>66</v>
      </c>
      <c r="B110" s="5">
        <v>0.057650462962963</v>
      </c>
    </row>
    <row r="111" spans="1:2" ht="18">
      <c r="A111" s="12" t="s">
        <v>67</v>
      </c>
      <c r="B111" s="5">
        <v>0.00158564814814815</v>
      </c>
    </row>
    <row r="112" spans="1:2" ht="18">
      <c r="A112" s="12" t="s">
        <v>68</v>
      </c>
      <c r="B112" s="5">
        <v>0.0235300925925926</v>
      </c>
    </row>
    <row r="114" spans="1:2" ht="18">
      <c r="A114" s="13" t="s">
        <v>87</v>
      </c>
      <c r="B114" s="14">
        <f>GEOMEAN(1/B108,1/B109,1/B110,1/B111,1/B112)*0.929</f>
        <v>91</v>
      </c>
    </row>
    <row r="116" ht="18">
      <c r="A116" s="12" t="s">
        <v>69</v>
      </c>
    </row>
    <row r="117" spans="1:2" ht="12.75">
      <c r="A117" s="1" t="s">
        <v>73</v>
      </c>
      <c r="B117" s="1">
        <v>124</v>
      </c>
    </row>
    <row r="118" spans="1:2" ht="12.75">
      <c r="A118" s="1" t="s">
        <v>74</v>
      </c>
      <c r="B118" s="1">
        <v>103</v>
      </c>
    </row>
    <row r="119" spans="1:2" ht="12.75">
      <c r="A119" s="1" t="s">
        <v>75</v>
      </c>
      <c r="B119" s="1">
        <v>89</v>
      </c>
    </row>
    <row r="120" spans="1:2" ht="15.75">
      <c r="A120" s="3" t="s">
        <v>16</v>
      </c>
      <c r="B120" s="11">
        <f>(B117*0.2)+(B118*0.6)+(B119*0.2)</f>
        <v>104</v>
      </c>
    </row>
    <row r="122" ht="18">
      <c r="A122" s="12" t="s">
        <v>70</v>
      </c>
    </row>
    <row r="123" spans="1:2" ht="12.75">
      <c r="A123" s="1" t="s">
        <v>73</v>
      </c>
      <c r="B123" s="1">
        <v>107</v>
      </c>
    </row>
    <row r="124" spans="1:2" ht="12.75">
      <c r="A124" s="1" t="s">
        <v>74</v>
      </c>
      <c r="B124" s="1">
        <v>106</v>
      </c>
    </row>
    <row r="125" spans="1:2" ht="12.75">
      <c r="A125" s="1" t="s">
        <v>75</v>
      </c>
      <c r="B125" s="1">
        <v>105</v>
      </c>
    </row>
    <row r="126" spans="1:2" ht="15.75">
      <c r="A126" s="3" t="s">
        <v>16</v>
      </c>
      <c r="B126" s="11">
        <f>(B123*0.2)+(B124*0.6)+(B125*0.2)</f>
        <v>106</v>
      </c>
    </row>
    <row r="128" ht="18">
      <c r="A128" s="12" t="s">
        <v>71</v>
      </c>
    </row>
    <row r="129" spans="1:2" ht="12.75">
      <c r="A129" s="1" t="s">
        <v>73</v>
      </c>
      <c r="B129" s="1">
        <v>62</v>
      </c>
    </row>
    <row r="130" spans="1:2" ht="12.75">
      <c r="A130" s="1" t="s">
        <v>74</v>
      </c>
      <c r="B130" s="1">
        <v>57</v>
      </c>
    </row>
    <row r="131" spans="1:2" ht="12.75">
      <c r="A131" s="1" t="s">
        <v>75</v>
      </c>
      <c r="B131" s="1">
        <v>57</v>
      </c>
    </row>
    <row r="132" spans="1:2" ht="15.75">
      <c r="A132" s="3" t="s">
        <v>16</v>
      </c>
      <c r="B132" s="11">
        <f>(B129*0.2)+(B130*0.6)+(B131*0.2)</f>
        <v>58</v>
      </c>
    </row>
    <row r="134" ht="18">
      <c r="A134" s="12" t="s">
        <v>85</v>
      </c>
    </row>
    <row r="135" spans="1:2" ht="12.75">
      <c r="A135" s="1" t="s">
        <v>73</v>
      </c>
      <c r="B135" s="1">
        <v>159</v>
      </c>
    </row>
    <row r="136" spans="1:2" ht="12.75">
      <c r="A136" s="1" t="s">
        <v>74</v>
      </c>
      <c r="B136" s="1">
        <v>139</v>
      </c>
    </row>
    <row r="137" spans="1:2" ht="12.75">
      <c r="A137" s="1" t="s">
        <v>75</v>
      </c>
      <c r="B137" s="1">
        <v>101</v>
      </c>
    </row>
    <row r="138" spans="1:2" ht="15.75">
      <c r="A138" s="3" t="s">
        <v>16</v>
      </c>
      <c r="B138" s="11">
        <f>(B135*0.2)+(B136*0.6)+(B137*0.2)</f>
        <v>135</v>
      </c>
    </row>
    <row r="140" ht="18">
      <c r="A140" s="12" t="s">
        <v>84</v>
      </c>
    </row>
    <row r="141" spans="1:2" ht="12.75">
      <c r="A141" s="1" t="s">
        <v>73</v>
      </c>
      <c r="B141" s="1">
        <v>84</v>
      </c>
    </row>
    <row r="142" spans="1:2" ht="12.75">
      <c r="A142" s="1" t="s">
        <v>74</v>
      </c>
      <c r="B142" s="1">
        <v>61</v>
      </c>
    </row>
    <row r="143" spans="1:2" ht="12.75">
      <c r="A143" s="1" t="s">
        <v>75</v>
      </c>
      <c r="B143" s="1">
        <v>58</v>
      </c>
    </row>
    <row r="144" spans="1:2" ht="15.75">
      <c r="A144" s="3" t="s">
        <v>16</v>
      </c>
      <c r="B144" s="11">
        <f>(B141*0.2)+(B142*0.6)+(B143*0.2)</f>
        <v>65</v>
      </c>
    </row>
    <row r="146" ht="18">
      <c r="A146" s="12" t="s">
        <v>72</v>
      </c>
    </row>
    <row r="147" spans="1:2" ht="12.75">
      <c r="A147" s="1" t="s">
        <v>73</v>
      </c>
      <c r="B147" s="1">
        <v>16204</v>
      </c>
    </row>
    <row r="148" spans="1:2" ht="12.75">
      <c r="A148" s="1" t="s">
        <v>74</v>
      </c>
      <c r="B148" s="1">
        <v>15487</v>
      </c>
    </row>
    <row r="149" spans="1:2" ht="12.75">
      <c r="A149" s="1" t="s">
        <v>75</v>
      </c>
      <c r="B149" s="1">
        <v>15115</v>
      </c>
    </row>
    <row r="150" spans="1:2" ht="15.75">
      <c r="A150" s="3" t="s">
        <v>16</v>
      </c>
      <c r="B150" s="11">
        <f>(B147*0.2)+(B148*0.6)+(B149*0.2)</f>
        <v>15556</v>
      </c>
    </row>
    <row r="152" spans="1:2" ht="18">
      <c r="A152" s="14" t="s">
        <v>76</v>
      </c>
      <c r="B152" s="14">
        <f>GEOMEAN(B120,B126,B132,B138,B144,B150)*0.4067</f>
        <v>86</v>
      </c>
    </row>
    <row r="154" spans="1:2" ht="20.25">
      <c r="A154" s="17" t="s">
        <v>77</v>
      </c>
      <c r="B154" s="18">
        <f>AVERAGE(B24,B56,B70,B74,B82,B89)</f>
        <v>95</v>
      </c>
    </row>
    <row r="155" spans="1:2" ht="20.25">
      <c r="A155" s="17" t="s">
        <v>78</v>
      </c>
      <c r="B155" s="18">
        <f>AVERAGE(B94,B98,B106,B114,B152)</f>
        <v>88</v>
      </c>
    </row>
    <row r="156" spans="1:2" ht="20.25">
      <c r="A156" s="17" t="s">
        <v>79</v>
      </c>
      <c r="B156" s="18">
        <f>AVERAGE(B154,B155)</f>
        <v>92</v>
      </c>
    </row>
    <row r="158" ht="18">
      <c r="A158" s="12" t="s">
        <v>94</v>
      </c>
    </row>
    <row r="159" spans="1:2" ht="12.75">
      <c r="A159" s="1" t="s">
        <v>93</v>
      </c>
      <c r="B159" s="2">
        <v>35.3</v>
      </c>
    </row>
    <row r="160" spans="1:2" ht="12.75">
      <c r="A160" s="1" t="s">
        <v>91</v>
      </c>
      <c r="B160" s="2">
        <v>12.28</v>
      </c>
    </row>
    <row r="161" spans="1:2" ht="12.75">
      <c r="A161" s="1" t="s">
        <v>92</v>
      </c>
      <c r="B161" s="2">
        <f>B159*0.001/0.025</f>
        <v>1.41</v>
      </c>
    </row>
    <row r="162" spans="1:2" ht="15.75">
      <c r="A162" s="3" t="s">
        <v>16</v>
      </c>
      <c r="B162" s="11">
        <f>B160*B161</f>
        <v>17</v>
      </c>
    </row>
    <row r="164" ht="18">
      <c r="A164" s="12" t="s">
        <v>95</v>
      </c>
    </row>
    <row r="165" spans="1:2" ht="12.75">
      <c r="A165" s="1" t="s">
        <v>93</v>
      </c>
      <c r="B165" s="2">
        <v>76</v>
      </c>
    </row>
    <row r="166" spans="1:2" ht="12.75">
      <c r="A166" s="1" t="s">
        <v>91</v>
      </c>
      <c r="B166" s="2">
        <v>12.23</v>
      </c>
    </row>
    <row r="167" spans="1:2" ht="12.75">
      <c r="A167" s="1" t="s">
        <v>92</v>
      </c>
      <c r="B167" s="2">
        <f>B165*0.001/0.025</f>
        <v>3.04</v>
      </c>
    </row>
    <row r="168" spans="1:2" ht="15.75">
      <c r="A168" s="3" t="s">
        <v>16</v>
      </c>
      <c r="B168" s="11">
        <f>B166*B167</f>
        <v>37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2007-04-10T13:15:05Z</dcterms:created>
  <dcterms:modified xsi:type="dcterms:W3CDTF">2007-11-25T19:11:46Z</dcterms:modified>
  <cp:category/>
  <cp:version/>
  <cp:contentType/>
  <cp:contentStatus/>
</cp:coreProperties>
</file>