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3"/>
  </bookViews>
  <sheets>
    <sheet name="Test Results (RAW)" sheetId="1" r:id="rId1"/>
    <sheet name="New Style Summary" sheetId="2" r:id="rId2"/>
    <sheet name="Old Style Summary" sheetId="3" r:id="rId3"/>
    <sheet name="Compare" sheetId="4" r:id="rId4"/>
  </sheets>
  <definedNames/>
  <calcPr fullCalcOnLoad="1"/>
</workbook>
</file>

<file path=xl/sharedStrings.xml><?xml version="1.0" encoding="utf-8"?>
<sst xmlns="http://schemas.openxmlformats.org/spreadsheetml/2006/main" count="326" uniqueCount="118">
  <si>
    <t>3ds max</t>
  </si>
  <si>
    <t>Graphics</t>
  </si>
  <si>
    <t>Rendering</t>
  </si>
  <si>
    <t>Overall</t>
  </si>
  <si>
    <t>Lightwave</t>
  </si>
  <si>
    <t>Interactive</t>
  </si>
  <si>
    <t>Multitasking</t>
  </si>
  <si>
    <t>Maya</t>
  </si>
  <si>
    <t>GFX</t>
  </si>
  <si>
    <t>I/O</t>
  </si>
  <si>
    <t>CPU</t>
  </si>
  <si>
    <t>Pro/ENGINEER</t>
  </si>
  <si>
    <t>SolidWorks</t>
  </si>
  <si>
    <t>7-Zip</t>
  </si>
  <si>
    <t>WinRAR</t>
  </si>
  <si>
    <t>Audio</t>
  </si>
  <si>
    <t>LAME MP3</t>
  </si>
  <si>
    <t>Apple Lossless</t>
  </si>
  <si>
    <t>FLAC</t>
  </si>
  <si>
    <t>Nero AAC</t>
  </si>
  <si>
    <t>Monkeys Audio</t>
  </si>
  <si>
    <t>OGG Vorbis</t>
  </si>
  <si>
    <t>Total</t>
  </si>
  <si>
    <t>Disk</t>
  </si>
  <si>
    <t>UGS NX</t>
  </si>
  <si>
    <t>Visual Studio</t>
  </si>
  <si>
    <t>Java</t>
  </si>
  <si>
    <t>Compiler</t>
  </si>
  <si>
    <t>Compress</t>
  </si>
  <si>
    <t>Crypto</t>
  </si>
  <si>
    <t>Derby</t>
  </si>
  <si>
    <t>MPEGAudio</t>
  </si>
  <si>
    <t>Scimark.large</t>
  </si>
  <si>
    <t>Scimark.small</t>
  </si>
  <si>
    <t>Serial</t>
  </si>
  <si>
    <t>Startup</t>
  </si>
  <si>
    <t>Sunflow</t>
  </si>
  <si>
    <t>XML</t>
  </si>
  <si>
    <t>Composite</t>
  </si>
  <si>
    <t>MAPLE</t>
  </si>
  <si>
    <t>Mathematica</t>
  </si>
  <si>
    <t>Internal</t>
  </si>
  <si>
    <t>MMA</t>
  </si>
  <si>
    <t>MATLAB</t>
  </si>
  <si>
    <t>Matrix Calculation</t>
  </si>
  <si>
    <t>Matrix Functions</t>
  </si>
  <si>
    <t>Programmation</t>
  </si>
  <si>
    <t>Statistics</t>
  </si>
  <si>
    <t>ACDSee</t>
  </si>
  <si>
    <t>Paint.NET</t>
  </si>
  <si>
    <t>PaintShop Pro</t>
  </si>
  <si>
    <t>PhotoImpact</t>
  </si>
  <si>
    <t>Photoshop</t>
  </si>
  <si>
    <t>Blur</t>
  </si>
  <si>
    <t>Sharp</t>
  </si>
  <si>
    <t>Light</t>
  </si>
  <si>
    <t>Resize</t>
  </si>
  <si>
    <t>Rotate</t>
  </si>
  <si>
    <t>Convert</t>
  </si>
  <si>
    <t>Transform</t>
  </si>
  <si>
    <t>Filters</t>
  </si>
  <si>
    <t>Canopus</t>
  </si>
  <si>
    <t>DivX</t>
  </si>
  <si>
    <t>Mainconcept/VC-1</t>
  </si>
  <si>
    <t>x264</t>
  </si>
  <si>
    <t>XviD</t>
  </si>
  <si>
    <t>HDPlay</t>
  </si>
  <si>
    <t>Software</t>
  </si>
  <si>
    <t>Hardware</t>
  </si>
  <si>
    <t>Software dropped</t>
  </si>
  <si>
    <t>Hardware dropped</t>
  </si>
  <si>
    <t>STALKER: Clear Sky</t>
  </si>
  <si>
    <t>Devil May Cry 4</t>
  </si>
  <si>
    <t>Scene 1</t>
  </si>
  <si>
    <t>Scene 2</t>
  </si>
  <si>
    <t>Scene 3</t>
  </si>
  <si>
    <t>Scene 4</t>
  </si>
  <si>
    <t>Far Cry 2</t>
  </si>
  <si>
    <t>GTA4</t>
  </si>
  <si>
    <t>Lost Planet</t>
  </si>
  <si>
    <t>Snow</t>
  </si>
  <si>
    <t>Cave</t>
  </si>
  <si>
    <t>Average</t>
  </si>
  <si>
    <t>Unreal Tournament 3</t>
  </si>
  <si>
    <t>Crysis: Warhead</t>
  </si>
  <si>
    <t>World in Conflict</t>
  </si>
  <si>
    <t>Left 4 Dead</t>
  </si>
  <si>
    <t>голубой фон — чем больше результат, тем лучше</t>
  </si>
  <si>
    <t>зелёный фон — чем меньше результат, тем лучше</t>
  </si>
  <si>
    <t>3D Visualisation</t>
  </si>
  <si>
    <t>Score</t>
  </si>
  <si>
    <t>3D Rendering</t>
  </si>
  <si>
    <t>Science &amp; Engineering Computation</t>
  </si>
  <si>
    <t>Raster Graphics</t>
  </si>
  <si>
    <t>Data Compression</t>
  </si>
  <si>
    <t>Compilation (MSVC++)</t>
  </si>
  <si>
    <t>Audio Encoding</t>
  </si>
  <si>
    <t>Video Encoding</t>
  </si>
  <si>
    <t>VC-1</t>
  </si>
  <si>
    <t>3D Games</t>
  </si>
  <si>
    <t>Grand Theft Auto 4</t>
  </si>
  <si>
    <t>Overall Score</t>
  </si>
  <si>
    <t>3D Modeling</t>
  </si>
  <si>
    <t>CAD/CAM</t>
  </si>
  <si>
    <t>Compile</t>
  </si>
  <si>
    <t>Science</t>
  </si>
  <si>
    <t>Archivers</t>
  </si>
  <si>
    <t>Games</t>
  </si>
  <si>
    <t xml:space="preserve">STALKER: Shadow </t>
  </si>
  <si>
    <t>Call of Duty 2</t>
  </si>
  <si>
    <t>DOOM3</t>
  </si>
  <si>
    <t>Far Cry</t>
  </si>
  <si>
    <t>Serious Sam II</t>
  </si>
  <si>
    <t>Unreal Tournament 2004</t>
  </si>
  <si>
    <t>DDR2-800 4-4-4-12 Unganged</t>
  </si>
  <si>
    <t>DDR2-800 4-4-4-12 Ganged</t>
  </si>
  <si>
    <t>DDR2-800 6-6-6-18 Unganged</t>
  </si>
  <si>
    <t>DDR2-400 4-4-4-12 Unganged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</si>
</sst>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0.0000"/>
    <numFmt numFmtId="166" formatCode="0.0"/>
    <numFmt numFmtId="167" formatCode="[$-F400]h:mm:ss\ AM/PM"/>
  </numFmts>
  <fonts count="5">
    <font>
      <sz val="10"/>
      <name val="Arial Cyr"/>
      <family val="2"/>
    </font>
    <font>
      <sz val="10"/>
      <name val="Arial"/>
      <family val="0"/>
    </font>
    <font>
      <b/>
      <i/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48.125" style="1" bestFit="1" customWidth="1"/>
    <col min="2" max="2" width="12.375" style="2" customWidth="1"/>
    <col min="3" max="3" width="11.75390625" style="2" customWidth="1"/>
    <col min="4" max="4" width="12.25390625" style="2" customWidth="1"/>
    <col min="5" max="5" width="13.00390625" style="2" customWidth="1"/>
    <col min="6" max="16384" width="9.125" style="1" customWidth="1"/>
  </cols>
  <sheetData>
    <row r="1" spans="2:5" s="28" customFormat="1" ht="45">
      <c r="B1" s="29" t="s">
        <v>114</v>
      </c>
      <c r="C1" s="29" t="s">
        <v>115</v>
      </c>
      <c r="D1" s="29" t="s">
        <v>116</v>
      </c>
      <c r="E1" s="29" t="s">
        <v>117</v>
      </c>
    </row>
    <row r="2" spans="1:5" s="5" customFormat="1" ht="15.75">
      <c r="A2" s="3" t="s">
        <v>0</v>
      </c>
      <c r="B2" s="4"/>
      <c r="C2" s="4"/>
      <c r="D2" s="4"/>
      <c r="E2" s="4"/>
    </row>
    <row r="3" spans="1:5" s="6" customFormat="1" ht="12.75">
      <c r="A3" s="6" t="s">
        <v>1</v>
      </c>
      <c r="B3" s="7">
        <v>12.83</v>
      </c>
      <c r="C3" s="7">
        <v>11.91</v>
      </c>
      <c r="D3" s="7">
        <v>12.81</v>
      </c>
      <c r="E3" s="7">
        <v>12.32</v>
      </c>
    </row>
    <row r="4" spans="1:5" s="6" customFormat="1" ht="12.75">
      <c r="A4" s="6" t="s">
        <v>2</v>
      </c>
      <c r="B4" s="7">
        <v>12.89</v>
      </c>
      <c r="C4" s="7">
        <v>12.89</v>
      </c>
      <c r="D4" s="7">
        <v>12.8</v>
      </c>
      <c r="E4" s="7">
        <v>12.19</v>
      </c>
    </row>
    <row r="5" spans="1:5" s="6" customFormat="1" ht="12.75">
      <c r="A5" s="6" t="s">
        <v>3</v>
      </c>
      <c r="B5" s="7">
        <v>12.86</v>
      </c>
      <c r="C5" s="7">
        <v>12.39</v>
      </c>
      <c r="D5" s="7">
        <v>12.8</v>
      </c>
      <c r="E5" s="7">
        <v>12.25</v>
      </c>
    </row>
    <row r="7" spans="1:5" s="5" customFormat="1" ht="15.75">
      <c r="A7" s="3" t="s">
        <v>4</v>
      </c>
      <c r="B7" s="4"/>
      <c r="C7" s="4"/>
      <c r="D7" s="4"/>
      <c r="E7" s="4"/>
    </row>
    <row r="8" spans="1:5" s="8" customFormat="1" ht="12.75">
      <c r="A8" s="8" t="s">
        <v>5</v>
      </c>
      <c r="B8" s="9">
        <v>18.94</v>
      </c>
      <c r="C8" s="9">
        <v>19.32</v>
      </c>
      <c r="D8" s="9">
        <v>19.5</v>
      </c>
      <c r="E8" s="9">
        <v>21.04</v>
      </c>
    </row>
    <row r="9" spans="1:5" s="8" customFormat="1" ht="12.75">
      <c r="A9" s="8" t="s">
        <v>6</v>
      </c>
      <c r="B9" s="9">
        <v>34.45</v>
      </c>
      <c r="C9" s="9">
        <v>34.66</v>
      </c>
      <c r="D9" s="9">
        <v>35.42</v>
      </c>
      <c r="E9" s="9">
        <v>37.59</v>
      </c>
    </row>
    <row r="10" spans="1:5" s="8" customFormat="1" ht="12.75">
      <c r="A10" s="8" t="s">
        <v>2</v>
      </c>
      <c r="B10" s="9">
        <v>109.21</v>
      </c>
      <c r="C10" s="9">
        <v>108.79</v>
      </c>
      <c r="D10" s="9">
        <v>110.64</v>
      </c>
      <c r="E10" s="9">
        <v>111.31</v>
      </c>
    </row>
    <row r="11" spans="1:5" s="8" customFormat="1" ht="12.75">
      <c r="A11" s="8" t="s">
        <v>3</v>
      </c>
      <c r="B11" s="9">
        <v>41.46</v>
      </c>
      <c r="C11" s="9">
        <v>41.76</v>
      </c>
      <c r="D11" s="9">
        <v>42.44</v>
      </c>
      <c r="E11" s="9">
        <v>44.49</v>
      </c>
    </row>
    <row r="13" spans="1:5" s="5" customFormat="1" ht="15.75">
      <c r="A13" s="3" t="s">
        <v>7</v>
      </c>
      <c r="B13" s="4"/>
      <c r="C13" s="4"/>
      <c r="D13" s="4"/>
      <c r="E13" s="4"/>
    </row>
    <row r="14" spans="1:5" s="6" customFormat="1" ht="12.75">
      <c r="A14" s="6" t="s">
        <v>8</v>
      </c>
      <c r="B14" s="7">
        <v>3.18</v>
      </c>
      <c r="C14" s="7">
        <v>3.26</v>
      </c>
      <c r="D14" s="7">
        <v>3.17</v>
      </c>
      <c r="E14" s="7">
        <v>2.4</v>
      </c>
    </row>
    <row r="15" spans="1:5" s="6" customFormat="1" ht="12.75">
      <c r="A15" s="6" t="s">
        <v>9</v>
      </c>
      <c r="B15" s="7">
        <v>3.26</v>
      </c>
      <c r="C15" s="7">
        <v>3.31</v>
      </c>
      <c r="D15" s="7">
        <v>3.17</v>
      </c>
      <c r="E15" s="7">
        <v>2.92</v>
      </c>
    </row>
    <row r="16" spans="1:5" s="6" customFormat="1" ht="12.75">
      <c r="A16" s="6" t="s">
        <v>10</v>
      </c>
      <c r="B16" s="7">
        <v>6.56</v>
      </c>
      <c r="C16" s="7">
        <v>6.48</v>
      </c>
      <c r="D16" s="7">
        <v>6.52</v>
      </c>
      <c r="E16" s="7">
        <v>5.19</v>
      </c>
    </row>
    <row r="17" spans="1:5" s="6" customFormat="1" ht="12.75">
      <c r="A17" s="6" t="s">
        <v>3</v>
      </c>
      <c r="B17" s="7">
        <v>3.69</v>
      </c>
      <c r="C17" s="7">
        <v>3.75</v>
      </c>
      <c r="D17" s="7">
        <v>3.68</v>
      </c>
      <c r="E17" s="7">
        <v>2.86</v>
      </c>
    </row>
    <row r="18" spans="1:5" s="8" customFormat="1" ht="12.75">
      <c r="A18" s="8" t="s">
        <v>2</v>
      </c>
      <c r="B18" s="10">
        <v>0.0020949074074074073</v>
      </c>
      <c r="C18" s="10">
        <v>0.0020601851851851853</v>
      </c>
      <c r="D18" s="10">
        <v>0.0021064814814814813</v>
      </c>
      <c r="E18" s="10">
        <v>0.0021064814814814813</v>
      </c>
    </row>
    <row r="20" spans="1:5" s="8" customFormat="1" ht="15.75">
      <c r="A20" s="11" t="s">
        <v>13</v>
      </c>
      <c r="B20" s="10">
        <v>0.003310185185185185</v>
      </c>
      <c r="C20" s="10">
        <v>0.003321759259259259</v>
      </c>
      <c r="D20" s="10">
        <v>0.00337962962962963</v>
      </c>
      <c r="E20" s="10">
        <v>0.003900462962962963</v>
      </c>
    </row>
    <row r="22" spans="1:5" s="8" customFormat="1" ht="15.75">
      <c r="A22" s="11" t="s">
        <v>14</v>
      </c>
      <c r="B22" s="10">
        <v>0.0013194444444444443</v>
      </c>
      <c r="C22" s="10">
        <v>0.0013194444444444443</v>
      </c>
      <c r="D22" s="10">
        <v>0.0013541666666666667</v>
      </c>
      <c r="E22" s="10">
        <v>0.0015856481481481479</v>
      </c>
    </row>
    <row r="24" spans="1:5" s="5" customFormat="1" ht="15.75">
      <c r="A24" s="3" t="s">
        <v>15</v>
      </c>
      <c r="B24" s="4"/>
      <c r="C24" s="4"/>
      <c r="D24" s="4"/>
      <c r="E24" s="4"/>
    </row>
    <row r="25" spans="1:5" s="6" customFormat="1" ht="12.75">
      <c r="A25" s="6" t="s">
        <v>16</v>
      </c>
      <c r="B25" s="7">
        <v>95</v>
      </c>
      <c r="C25" s="7">
        <v>96</v>
      </c>
      <c r="D25" s="7">
        <v>95</v>
      </c>
      <c r="E25" s="7">
        <v>95</v>
      </c>
    </row>
    <row r="26" spans="1:5" s="6" customFormat="1" ht="12.75">
      <c r="A26" s="6" t="s">
        <v>17</v>
      </c>
      <c r="B26" s="7">
        <v>192</v>
      </c>
      <c r="C26" s="7">
        <v>192</v>
      </c>
      <c r="D26" s="7">
        <v>192</v>
      </c>
      <c r="E26" s="7">
        <v>192</v>
      </c>
    </row>
    <row r="27" spans="1:5" s="6" customFormat="1" ht="12.75">
      <c r="A27" s="6" t="s">
        <v>18</v>
      </c>
      <c r="B27" s="7">
        <v>229</v>
      </c>
      <c r="C27" s="7">
        <v>229</v>
      </c>
      <c r="D27" s="7">
        <v>229</v>
      </c>
      <c r="E27" s="7">
        <v>229</v>
      </c>
    </row>
    <row r="28" spans="1:5" s="6" customFormat="1" ht="12.75">
      <c r="A28" s="6" t="s">
        <v>19</v>
      </c>
      <c r="B28" s="7">
        <v>83</v>
      </c>
      <c r="C28" s="7">
        <v>83</v>
      </c>
      <c r="D28" s="7">
        <v>83</v>
      </c>
      <c r="E28" s="7">
        <v>82</v>
      </c>
    </row>
    <row r="29" spans="1:5" s="6" customFormat="1" ht="12.75">
      <c r="A29" s="6" t="s">
        <v>20</v>
      </c>
      <c r="B29" s="7">
        <v>165</v>
      </c>
      <c r="C29" s="7">
        <v>165</v>
      </c>
      <c r="D29" s="7">
        <v>165</v>
      </c>
      <c r="E29" s="7">
        <v>165</v>
      </c>
    </row>
    <row r="30" spans="1:5" s="6" customFormat="1" ht="12.75">
      <c r="A30" s="6" t="s">
        <v>21</v>
      </c>
      <c r="B30" s="7">
        <v>65</v>
      </c>
      <c r="C30" s="7">
        <v>65</v>
      </c>
      <c r="D30" s="7">
        <v>65</v>
      </c>
      <c r="E30" s="7">
        <v>65</v>
      </c>
    </row>
    <row r="31" spans="1:5" s="6" customFormat="1" ht="12.75">
      <c r="A31" s="6" t="s">
        <v>3</v>
      </c>
      <c r="B31" s="7">
        <v>124</v>
      </c>
      <c r="C31" s="7">
        <v>124</v>
      </c>
      <c r="D31" s="7">
        <v>124</v>
      </c>
      <c r="E31" s="7">
        <v>123</v>
      </c>
    </row>
    <row r="33" spans="1:5" s="5" customFormat="1" ht="15.75">
      <c r="A33" s="3" t="s">
        <v>12</v>
      </c>
      <c r="B33" s="4"/>
      <c r="C33" s="4"/>
      <c r="D33" s="4"/>
      <c r="E33" s="4"/>
    </row>
    <row r="34" spans="1:5" s="8" customFormat="1" ht="12.75">
      <c r="A34" s="8" t="s">
        <v>22</v>
      </c>
      <c r="B34" s="9">
        <v>157.65</v>
      </c>
      <c r="C34" s="9">
        <v>159.78</v>
      </c>
      <c r="D34" s="9">
        <v>159.31</v>
      </c>
      <c r="E34" s="9">
        <v>169.29</v>
      </c>
    </row>
    <row r="35" spans="1:5" s="8" customFormat="1" ht="12.75">
      <c r="A35" s="8" t="s">
        <v>1</v>
      </c>
      <c r="B35" s="9">
        <v>61.99</v>
      </c>
      <c r="C35" s="9">
        <v>62.57</v>
      </c>
      <c r="D35" s="9">
        <v>62.56</v>
      </c>
      <c r="E35" s="9">
        <v>65.75</v>
      </c>
    </row>
    <row r="36" spans="1:5" s="8" customFormat="1" ht="12.75">
      <c r="A36" s="8" t="s">
        <v>10</v>
      </c>
      <c r="B36" s="9">
        <v>44.71</v>
      </c>
      <c r="C36" s="9">
        <v>46.77</v>
      </c>
      <c r="D36" s="9">
        <v>45.94</v>
      </c>
      <c r="E36" s="9">
        <v>48.09</v>
      </c>
    </row>
    <row r="37" spans="1:5" s="8" customFormat="1" ht="12.75">
      <c r="A37" s="8" t="s">
        <v>9</v>
      </c>
      <c r="B37" s="9">
        <v>50.95</v>
      </c>
      <c r="C37" s="9">
        <v>50.44</v>
      </c>
      <c r="D37" s="9">
        <v>50.81</v>
      </c>
      <c r="E37" s="9">
        <v>55.45</v>
      </c>
    </row>
    <row r="39" spans="1:5" s="5" customFormat="1" ht="15.75">
      <c r="A39" s="3" t="s">
        <v>11</v>
      </c>
      <c r="B39" s="4"/>
      <c r="C39" s="4"/>
      <c r="D39" s="4"/>
      <c r="E39" s="4"/>
    </row>
    <row r="40" spans="1:5" s="8" customFormat="1" ht="12.75">
      <c r="A40" s="8" t="s">
        <v>22</v>
      </c>
      <c r="B40" s="9">
        <v>3506</v>
      </c>
      <c r="C40" s="9">
        <v>3451</v>
      </c>
      <c r="D40" s="9">
        <v>3537</v>
      </c>
      <c r="E40" s="9">
        <v>3848</v>
      </c>
    </row>
    <row r="41" spans="1:5" s="8" customFormat="1" ht="12.75">
      <c r="A41" s="8" t="s">
        <v>10</v>
      </c>
      <c r="B41" s="9">
        <v>1934</v>
      </c>
      <c r="C41" s="9">
        <v>1899</v>
      </c>
      <c r="D41" s="9">
        <v>1948</v>
      </c>
      <c r="E41" s="9">
        <v>2019</v>
      </c>
    </row>
    <row r="42" spans="1:5" s="8" customFormat="1" ht="12.75">
      <c r="A42" s="8" t="s">
        <v>1</v>
      </c>
      <c r="B42" s="9">
        <v>1223</v>
      </c>
      <c r="C42" s="9">
        <v>1209</v>
      </c>
      <c r="D42" s="9">
        <v>1240</v>
      </c>
      <c r="E42" s="9">
        <v>1467</v>
      </c>
    </row>
    <row r="43" spans="1:5" s="8" customFormat="1" ht="12.75">
      <c r="A43" s="8" t="s">
        <v>23</v>
      </c>
      <c r="B43" s="9">
        <v>349</v>
      </c>
      <c r="C43" s="9">
        <v>343</v>
      </c>
      <c r="D43" s="9">
        <v>349</v>
      </c>
      <c r="E43" s="9">
        <v>362</v>
      </c>
    </row>
    <row r="45" spans="1:5" s="5" customFormat="1" ht="15.75">
      <c r="A45" s="3" t="s">
        <v>24</v>
      </c>
      <c r="B45" s="4"/>
      <c r="C45" s="4"/>
      <c r="D45" s="4"/>
      <c r="E45" s="4"/>
    </row>
    <row r="46" spans="1:5" s="6" customFormat="1" ht="12.75">
      <c r="A46" s="6" t="s">
        <v>10</v>
      </c>
      <c r="B46" s="7">
        <v>4.33</v>
      </c>
      <c r="C46" s="7">
        <v>4.46</v>
      </c>
      <c r="D46" s="7">
        <v>4.27</v>
      </c>
      <c r="E46" s="7">
        <v>3.89</v>
      </c>
    </row>
    <row r="47" spans="1:5" s="6" customFormat="1" ht="12.75">
      <c r="A47" s="6" t="s">
        <v>1</v>
      </c>
      <c r="B47" s="7">
        <v>2.17</v>
      </c>
      <c r="C47" s="7">
        <v>2.23</v>
      </c>
      <c r="D47" s="7">
        <v>2.12</v>
      </c>
      <c r="E47" s="7">
        <v>1.84</v>
      </c>
    </row>
    <row r="48" spans="1:5" s="6" customFormat="1" ht="12.75">
      <c r="A48" s="6" t="s">
        <v>9</v>
      </c>
      <c r="B48" s="7">
        <v>3.22</v>
      </c>
      <c r="C48" s="7">
        <v>3.61</v>
      </c>
      <c r="D48" s="7">
        <v>3.5</v>
      </c>
      <c r="E48" s="7">
        <v>3.41</v>
      </c>
    </row>
    <row r="49" spans="1:5" s="6" customFormat="1" ht="12.75">
      <c r="A49" s="6" t="s">
        <v>22</v>
      </c>
      <c r="B49" s="7">
        <v>2.46</v>
      </c>
      <c r="C49" s="7">
        <v>2.54</v>
      </c>
      <c r="D49" s="7">
        <v>2.42</v>
      </c>
      <c r="E49" s="7">
        <v>2.12</v>
      </c>
    </row>
    <row r="51" spans="1:5" s="8" customFormat="1" ht="15.75">
      <c r="A51" s="11" t="s">
        <v>25</v>
      </c>
      <c r="B51" s="10">
        <v>0.0036342592592592594</v>
      </c>
      <c r="C51" s="10">
        <v>0.0036342592592592594</v>
      </c>
      <c r="D51" s="10">
        <v>0.0036342592592592594</v>
      </c>
      <c r="E51" s="10">
        <v>0.003935185185185186</v>
      </c>
    </row>
    <row r="53" spans="1:5" s="5" customFormat="1" ht="15.75">
      <c r="A53" s="3" t="s">
        <v>26</v>
      </c>
      <c r="B53" s="4"/>
      <c r="C53" s="4"/>
      <c r="D53" s="4"/>
      <c r="E53" s="4"/>
    </row>
    <row r="54" spans="1:5" s="6" customFormat="1" ht="12.75">
      <c r="A54" s="6" t="s">
        <v>27</v>
      </c>
      <c r="B54" s="7">
        <v>181.03</v>
      </c>
      <c r="C54" s="7">
        <v>178.9</v>
      </c>
      <c r="D54" s="7">
        <v>176.2</v>
      </c>
      <c r="E54" s="7">
        <v>134.57</v>
      </c>
    </row>
    <row r="55" spans="1:5" s="6" customFormat="1" ht="12.75">
      <c r="A55" s="6" t="s">
        <v>28</v>
      </c>
      <c r="B55" s="7">
        <v>160.13</v>
      </c>
      <c r="C55" s="7">
        <v>160.39</v>
      </c>
      <c r="D55" s="7">
        <v>156.54</v>
      </c>
      <c r="E55" s="7">
        <v>158.59</v>
      </c>
    </row>
    <row r="56" spans="1:5" s="6" customFormat="1" ht="12.75">
      <c r="A56" s="6" t="s">
        <v>29</v>
      </c>
      <c r="B56" s="7">
        <v>149.03</v>
      </c>
      <c r="C56" s="7">
        <v>149.54</v>
      </c>
      <c r="D56" s="7">
        <v>145.54</v>
      </c>
      <c r="E56" s="7">
        <v>146.24</v>
      </c>
    </row>
    <row r="57" spans="1:5" s="6" customFormat="1" ht="12.75">
      <c r="A57" s="6" t="s">
        <v>30</v>
      </c>
      <c r="B57" s="7">
        <v>77.46</v>
      </c>
      <c r="C57" s="7">
        <v>79.53</v>
      </c>
      <c r="D57" s="7">
        <v>80.16</v>
      </c>
      <c r="E57" s="7">
        <v>53.47</v>
      </c>
    </row>
    <row r="58" spans="1:5" s="6" customFormat="1" ht="12.75">
      <c r="A58" s="6" t="s">
        <v>31</v>
      </c>
      <c r="B58" s="7">
        <v>92.15</v>
      </c>
      <c r="C58" s="7">
        <v>91.28</v>
      </c>
      <c r="D58" s="7">
        <v>90.93</v>
      </c>
      <c r="E58" s="7">
        <v>90.34</v>
      </c>
    </row>
    <row r="59" spans="1:5" s="6" customFormat="1" ht="12.75">
      <c r="A59" s="6" t="s">
        <v>32</v>
      </c>
      <c r="B59" s="7">
        <v>20.79</v>
      </c>
      <c r="C59" s="7">
        <v>20.06</v>
      </c>
      <c r="D59" s="7">
        <v>22.91</v>
      </c>
      <c r="E59" s="7">
        <v>12.27</v>
      </c>
    </row>
    <row r="60" spans="1:5" s="6" customFormat="1" ht="12.75">
      <c r="A60" s="6" t="s">
        <v>33</v>
      </c>
      <c r="B60" s="7">
        <v>141.16</v>
      </c>
      <c r="C60" s="7">
        <v>140.21</v>
      </c>
      <c r="D60" s="7">
        <v>138.1</v>
      </c>
      <c r="E60" s="7">
        <v>137.89</v>
      </c>
    </row>
    <row r="61" spans="1:5" s="6" customFormat="1" ht="12.75">
      <c r="A61" s="6" t="s">
        <v>34</v>
      </c>
      <c r="B61" s="7">
        <v>93.52</v>
      </c>
      <c r="C61" s="7">
        <v>94.75</v>
      </c>
      <c r="D61" s="7">
        <v>94.37</v>
      </c>
      <c r="E61" s="7">
        <v>77.99</v>
      </c>
    </row>
    <row r="62" spans="1:5" s="6" customFormat="1" ht="12.75">
      <c r="A62" s="6" t="s">
        <v>35</v>
      </c>
      <c r="B62" s="7">
        <v>22.02</v>
      </c>
      <c r="C62" s="7">
        <v>21.85</v>
      </c>
      <c r="D62" s="7">
        <v>22.08</v>
      </c>
      <c r="E62" s="7">
        <v>21.61</v>
      </c>
    </row>
    <row r="63" spans="1:5" s="6" customFormat="1" ht="12.75">
      <c r="A63" s="6" t="s">
        <v>36</v>
      </c>
      <c r="B63" s="7">
        <v>54.39</v>
      </c>
      <c r="C63" s="7">
        <v>52.54</v>
      </c>
      <c r="D63" s="7">
        <v>54.08</v>
      </c>
      <c r="E63" s="7">
        <v>52.44</v>
      </c>
    </row>
    <row r="64" spans="1:5" s="6" customFormat="1" ht="12.75">
      <c r="A64" s="6" t="s">
        <v>37</v>
      </c>
      <c r="B64" s="7">
        <v>245.4</v>
      </c>
      <c r="C64" s="7">
        <v>246.66</v>
      </c>
      <c r="D64" s="7">
        <v>244.57</v>
      </c>
      <c r="E64" s="7">
        <v>188.33</v>
      </c>
    </row>
    <row r="65" spans="1:5" s="6" customFormat="1" ht="12.75">
      <c r="A65" s="6" t="s">
        <v>38</v>
      </c>
      <c r="B65" s="7">
        <v>88.12</v>
      </c>
      <c r="C65" s="7">
        <v>87.67</v>
      </c>
      <c r="D65" s="7">
        <v>88.32</v>
      </c>
      <c r="E65" s="7">
        <v>75.03</v>
      </c>
    </row>
    <row r="67" spans="1:5" s="6" customFormat="1" ht="15.75">
      <c r="A67" s="12" t="s">
        <v>39</v>
      </c>
      <c r="B67" s="13">
        <v>0.1586</v>
      </c>
      <c r="C67" s="13">
        <v>0.1539</v>
      </c>
      <c r="D67" s="13">
        <v>0.1522</v>
      </c>
      <c r="E67" s="13">
        <v>0.1398</v>
      </c>
    </row>
    <row r="69" spans="1:5" s="5" customFormat="1" ht="15.75">
      <c r="A69" s="3" t="s">
        <v>40</v>
      </c>
      <c r="B69" s="4"/>
      <c r="C69" s="4"/>
      <c r="D69" s="4"/>
      <c r="E69" s="4"/>
    </row>
    <row r="70" spans="1:5" s="6" customFormat="1" ht="12.75">
      <c r="A70" s="6" t="s">
        <v>41</v>
      </c>
      <c r="B70" s="13">
        <v>4.2954</v>
      </c>
      <c r="C70" s="13">
        <v>4.3367</v>
      </c>
      <c r="D70" s="13">
        <v>4.2727</v>
      </c>
      <c r="E70" s="13">
        <v>3.7803</v>
      </c>
    </row>
    <row r="71" spans="1:5" s="6" customFormat="1" ht="12.75">
      <c r="A71" s="6" t="s">
        <v>42</v>
      </c>
      <c r="B71" s="13">
        <v>1.57</v>
      </c>
      <c r="C71" s="13">
        <v>1.5752</v>
      </c>
      <c r="D71" s="13">
        <v>1.554</v>
      </c>
      <c r="E71" s="13">
        <v>1.5224</v>
      </c>
    </row>
    <row r="72" spans="1:5" s="6" customFormat="1" ht="12.75">
      <c r="A72" s="6" t="s">
        <v>3</v>
      </c>
      <c r="B72" s="13">
        <v>2.5968</v>
      </c>
      <c r="C72" s="13">
        <v>2.6137</v>
      </c>
      <c r="D72" s="13">
        <v>2.5768</v>
      </c>
      <c r="E72" s="13">
        <v>2.399</v>
      </c>
    </row>
    <row r="74" spans="1:5" s="5" customFormat="1" ht="15.75">
      <c r="A74" s="3" t="s">
        <v>43</v>
      </c>
      <c r="B74" s="4"/>
      <c r="C74" s="4"/>
      <c r="D74" s="4"/>
      <c r="E74" s="4"/>
    </row>
    <row r="75" spans="1:5" s="8" customFormat="1" ht="12.75">
      <c r="A75" s="8" t="s">
        <v>44</v>
      </c>
      <c r="B75" s="14">
        <v>0.042477</v>
      </c>
      <c r="C75" s="14">
        <v>0.042566</v>
      </c>
      <c r="D75" s="14">
        <v>0.04258</v>
      </c>
      <c r="E75" s="14">
        <v>0.048261</v>
      </c>
    </row>
    <row r="76" spans="1:5" s="8" customFormat="1" ht="12.75">
      <c r="A76" s="8" t="s">
        <v>45</v>
      </c>
      <c r="B76" s="14">
        <v>0.024932</v>
      </c>
      <c r="C76" s="14">
        <v>0.024584</v>
      </c>
      <c r="D76" s="14">
        <v>0.02548</v>
      </c>
      <c r="E76" s="14">
        <v>0.028922</v>
      </c>
    </row>
    <row r="77" spans="1:5" s="8" customFormat="1" ht="12.75">
      <c r="A77" s="8" t="s">
        <v>46</v>
      </c>
      <c r="B77" s="14">
        <v>0.073975</v>
      </c>
      <c r="C77" s="14">
        <v>0.074012</v>
      </c>
      <c r="D77" s="14">
        <v>0.075246</v>
      </c>
      <c r="E77" s="14">
        <v>0.088489</v>
      </c>
    </row>
    <row r="78" spans="1:5" s="8" customFormat="1" ht="12.75">
      <c r="A78" s="8" t="s">
        <v>47</v>
      </c>
      <c r="B78" s="14">
        <v>0.096916</v>
      </c>
      <c r="C78" s="14">
        <v>0.096321</v>
      </c>
      <c r="D78" s="14">
        <v>0.098388</v>
      </c>
      <c r="E78" s="14">
        <v>0.11076</v>
      </c>
    </row>
    <row r="79" spans="1:5" s="8" customFormat="1" ht="12.75">
      <c r="A79" s="8" t="s">
        <v>3</v>
      </c>
      <c r="B79" s="14">
        <v>0.052493</v>
      </c>
      <c r="C79" s="14">
        <v>0.052139</v>
      </c>
      <c r="D79" s="14">
        <v>0.052869</v>
      </c>
      <c r="E79" s="14">
        <v>0.060817</v>
      </c>
    </row>
    <row r="81" spans="1:5" s="8" customFormat="1" ht="15.75">
      <c r="A81" s="11" t="s">
        <v>48</v>
      </c>
      <c r="B81" s="10">
        <v>0.004675925925925926</v>
      </c>
      <c r="C81" s="10">
        <v>0.0046875</v>
      </c>
      <c r="D81" s="10">
        <v>0.0046875</v>
      </c>
      <c r="E81" s="10">
        <v>0.005138888888888889</v>
      </c>
    </row>
    <row r="83" spans="1:5" s="8" customFormat="1" ht="15.75">
      <c r="A83" s="11" t="s">
        <v>49</v>
      </c>
      <c r="B83" s="10">
        <v>0.00030092592592592595</v>
      </c>
      <c r="C83" s="10">
        <v>0.00030092592592592595</v>
      </c>
      <c r="D83" s="10">
        <v>0.00030092592592592595</v>
      </c>
      <c r="E83" s="10">
        <v>0.00030092592592592595</v>
      </c>
    </row>
    <row r="85" spans="1:5" s="8" customFormat="1" ht="15.75">
      <c r="A85" s="11" t="s">
        <v>50</v>
      </c>
      <c r="B85" s="10">
        <v>0.008923611111111111</v>
      </c>
      <c r="C85" s="10">
        <v>0.008865740740740742</v>
      </c>
      <c r="D85" s="10">
        <v>0.008923611111111111</v>
      </c>
      <c r="E85" s="10">
        <v>0.009074074074074073</v>
      </c>
    </row>
    <row r="87" spans="1:5" s="8" customFormat="1" ht="15.75">
      <c r="A87" s="11" t="s">
        <v>51</v>
      </c>
      <c r="B87" s="10">
        <v>0.006643518518518518</v>
      </c>
      <c r="C87" s="10">
        <v>0.006666666666666667</v>
      </c>
      <c r="D87" s="10">
        <v>0.00662037037037037</v>
      </c>
      <c r="E87" s="10">
        <v>0.006631944444444445</v>
      </c>
    </row>
    <row r="89" spans="1:5" s="5" customFormat="1" ht="15.75">
      <c r="A89" s="3" t="s">
        <v>52</v>
      </c>
      <c r="B89" s="4"/>
      <c r="C89" s="4"/>
      <c r="D89" s="4"/>
      <c r="E89" s="4"/>
    </row>
    <row r="90" spans="1:5" s="8" customFormat="1" ht="12.75">
      <c r="A90" s="8" t="s">
        <v>53</v>
      </c>
      <c r="B90" s="10">
        <v>0.005092592592592592</v>
      </c>
      <c r="C90" s="10">
        <v>0.005092592592592592</v>
      </c>
      <c r="D90" s="10">
        <v>0.005127314814814815</v>
      </c>
      <c r="E90" s="10">
        <v>0.00568287037037037</v>
      </c>
    </row>
    <row r="91" spans="1:5" s="8" customFormat="1" ht="12.75">
      <c r="A91" s="8" t="s">
        <v>54</v>
      </c>
      <c r="B91" s="10">
        <v>0.004212962962962963</v>
      </c>
      <c r="C91" s="10">
        <v>0.004201388888888889</v>
      </c>
      <c r="D91" s="10">
        <v>0.004201388888888889</v>
      </c>
      <c r="E91" s="10">
        <v>0.00537037037037037</v>
      </c>
    </row>
    <row r="92" spans="1:5" s="8" customFormat="1" ht="12.75">
      <c r="A92" s="8" t="s">
        <v>55</v>
      </c>
      <c r="B92" s="10">
        <v>0.003969907407407407</v>
      </c>
      <c r="C92" s="10">
        <v>0.003958333333333334</v>
      </c>
      <c r="D92" s="10">
        <v>0.003981481481481482</v>
      </c>
      <c r="E92" s="10">
        <v>0.004212962962962963</v>
      </c>
    </row>
    <row r="93" spans="1:5" s="8" customFormat="1" ht="12.75">
      <c r="A93" s="8" t="s">
        <v>56</v>
      </c>
      <c r="B93" s="10">
        <v>0.004247685185185185</v>
      </c>
      <c r="C93" s="10">
        <v>0.004247685185185185</v>
      </c>
      <c r="D93" s="10">
        <v>0.004270833333333334</v>
      </c>
      <c r="E93" s="10">
        <v>0.004907407407407407</v>
      </c>
    </row>
    <row r="94" spans="1:5" s="8" customFormat="1" ht="12.75">
      <c r="A94" s="8" t="s">
        <v>57</v>
      </c>
      <c r="B94" s="10">
        <v>0.004525462962962963</v>
      </c>
      <c r="C94" s="10">
        <v>0.0045370370370370365</v>
      </c>
      <c r="D94" s="10">
        <v>0.004525462962962963</v>
      </c>
      <c r="E94" s="10">
        <v>0.005324074074074075</v>
      </c>
    </row>
    <row r="95" spans="1:5" s="8" customFormat="1" ht="12.75">
      <c r="A95" s="8" t="s">
        <v>58</v>
      </c>
      <c r="B95" s="10">
        <v>0.004108796296296297</v>
      </c>
      <c r="C95" s="10">
        <v>0.004120370370370371</v>
      </c>
      <c r="D95" s="10">
        <v>0.004108796296296297</v>
      </c>
      <c r="E95" s="10">
        <v>0.004513888888888889</v>
      </c>
    </row>
    <row r="96" spans="1:5" s="8" customFormat="1" ht="12.75">
      <c r="A96" s="8" t="s">
        <v>59</v>
      </c>
      <c r="B96" s="10">
        <v>0.0051504629629629635</v>
      </c>
      <c r="C96" s="10">
        <v>0.005127314814814815</v>
      </c>
      <c r="D96" s="10">
        <v>0.005115740740740741</v>
      </c>
      <c r="E96" s="10">
        <v>0.006550925925925926</v>
      </c>
    </row>
    <row r="97" spans="1:5" s="8" customFormat="1" ht="12.75">
      <c r="A97" s="8" t="s">
        <v>60</v>
      </c>
      <c r="B97" s="10">
        <v>0.018506944444444444</v>
      </c>
      <c r="C97" s="10">
        <v>0.0184375</v>
      </c>
      <c r="D97" s="10">
        <v>0.018587962962962962</v>
      </c>
      <c r="E97" s="10">
        <v>0.01965277777777778</v>
      </c>
    </row>
    <row r="98" spans="1:5" s="8" customFormat="1" ht="12.75">
      <c r="A98" s="8" t="s">
        <v>3</v>
      </c>
      <c r="B98" s="10">
        <v>0.005324074074074075</v>
      </c>
      <c r="C98" s="10">
        <v>0.0053138848280771</v>
      </c>
      <c r="D98" s="10">
        <v>0.005326228174825314</v>
      </c>
      <c r="E98" s="10">
        <v>0.006113876561375637</v>
      </c>
    </row>
    <row r="100" spans="1:5" s="8" customFormat="1" ht="15.75">
      <c r="A100" s="11" t="s">
        <v>61</v>
      </c>
      <c r="B100" s="10">
        <v>0.002615740740740741</v>
      </c>
      <c r="C100" s="10">
        <v>0.002615740740740741</v>
      </c>
      <c r="D100" s="10">
        <v>0.0026388888888888885</v>
      </c>
      <c r="E100" s="10">
        <v>0.002777777777777778</v>
      </c>
    </row>
    <row r="102" spans="1:5" s="8" customFormat="1" ht="15.75">
      <c r="A102" s="11" t="s">
        <v>62</v>
      </c>
      <c r="B102" s="10">
        <v>0.0035185185185185185</v>
      </c>
      <c r="C102" s="10">
        <v>0.0035069444444444445</v>
      </c>
      <c r="D102" s="10">
        <v>0.0035648148148148154</v>
      </c>
      <c r="E102" s="10">
        <v>0.0038194444444444443</v>
      </c>
    </row>
    <row r="104" spans="1:5" s="8" customFormat="1" ht="15.75">
      <c r="A104" s="11" t="s">
        <v>63</v>
      </c>
      <c r="B104" s="10">
        <v>0.005486111111111112</v>
      </c>
      <c r="C104" s="10">
        <v>0.005497685185185185</v>
      </c>
      <c r="D104" s="10">
        <v>0.005532407407407407</v>
      </c>
      <c r="E104" s="10">
        <v>0.0065625</v>
      </c>
    </row>
    <row r="106" spans="1:5" s="8" customFormat="1" ht="15.75">
      <c r="A106" s="11" t="s">
        <v>64</v>
      </c>
      <c r="B106" s="10">
        <v>0.0075</v>
      </c>
      <c r="C106" s="10">
        <v>0.007488425925925926</v>
      </c>
      <c r="D106" s="10">
        <v>0.007581018518518518</v>
      </c>
      <c r="E106" s="10">
        <v>0.008715277777777778</v>
      </c>
    </row>
    <row r="108" spans="1:5" s="8" customFormat="1" ht="15.75">
      <c r="A108" s="11" t="s">
        <v>65</v>
      </c>
      <c r="B108" s="10">
        <v>0.00400462962962963</v>
      </c>
      <c r="C108" s="10">
        <v>0.003900462962962963</v>
      </c>
      <c r="D108" s="10">
        <v>0.004039351851851852</v>
      </c>
      <c r="E108" s="10">
        <v>0.0052430555555555555</v>
      </c>
    </row>
    <row r="110" spans="1:5" s="5" customFormat="1" ht="15.75">
      <c r="A110" s="3" t="s">
        <v>66</v>
      </c>
      <c r="B110" s="4"/>
      <c r="C110" s="4"/>
      <c r="D110" s="4"/>
      <c r="E110" s="4"/>
    </row>
    <row r="111" spans="1:5" s="8" customFormat="1" ht="12.75">
      <c r="A111" s="8" t="s">
        <v>67</v>
      </c>
      <c r="B111" s="15">
        <v>0.26</v>
      </c>
      <c r="C111" s="15">
        <v>0.26</v>
      </c>
      <c r="D111" s="15">
        <v>0.27</v>
      </c>
      <c r="E111" s="15">
        <v>0.32</v>
      </c>
    </row>
    <row r="112" spans="1:5" s="8" customFormat="1" ht="12.75">
      <c r="A112" s="8" t="s">
        <v>68</v>
      </c>
      <c r="B112" s="15">
        <v>0.05</v>
      </c>
      <c r="C112" s="15">
        <v>0.04</v>
      </c>
      <c r="D112" s="15">
        <v>0.04</v>
      </c>
      <c r="E112" s="15">
        <v>0.06</v>
      </c>
    </row>
    <row r="113" spans="1:5" s="8" customFormat="1" ht="12.75">
      <c r="A113" s="8" t="s">
        <v>69</v>
      </c>
      <c r="B113" s="9">
        <v>0</v>
      </c>
      <c r="C113" s="9">
        <v>0</v>
      </c>
      <c r="D113" s="9">
        <v>0</v>
      </c>
      <c r="E113" s="9">
        <v>0</v>
      </c>
    </row>
    <row r="114" spans="1:5" s="8" customFormat="1" ht="12.75">
      <c r="A114" s="8" t="s">
        <v>70</v>
      </c>
      <c r="B114" s="9">
        <v>0</v>
      </c>
      <c r="C114" s="9">
        <v>0</v>
      </c>
      <c r="D114" s="9">
        <v>0</v>
      </c>
      <c r="E114" s="9">
        <v>0</v>
      </c>
    </row>
    <row r="116" spans="1:5" s="6" customFormat="1" ht="15.75">
      <c r="A116" s="12" t="s">
        <v>71</v>
      </c>
      <c r="B116" s="7">
        <v>54.4</v>
      </c>
      <c r="C116" s="7">
        <v>54.6</v>
      </c>
      <c r="D116" s="7">
        <v>53.4</v>
      </c>
      <c r="E116" s="7">
        <v>48</v>
      </c>
    </row>
    <row r="118" spans="1:5" s="5" customFormat="1" ht="15.75">
      <c r="A118" s="3" t="s">
        <v>72</v>
      </c>
      <c r="B118" s="4"/>
      <c r="C118" s="4"/>
      <c r="D118" s="4"/>
      <c r="E118" s="4"/>
    </row>
    <row r="119" spans="1:5" s="6" customFormat="1" ht="12.75">
      <c r="A119" s="6" t="s">
        <v>73</v>
      </c>
      <c r="B119" s="7">
        <v>222.32</v>
      </c>
      <c r="C119" s="7">
        <v>221.13</v>
      </c>
      <c r="D119" s="7">
        <v>220.62</v>
      </c>
      <c r="E119" s="7">
        <v>212.34</v>
      </c>
    </row>
    <row r="120" spans="1:5" s="6" customFormat="1" ht="12.75">
      <c r="A120" s="6" t="s">
        <v>74</v>
      </c>
      <c r="B120" s="7">
        <v>154.33</v>
      </c>
      <c r="C120" s="7">
        <v>153.87</v>
      </c>
      <c r="D120" s="7">
        <v>153.77</v>
      </c>
      <c r="E120" s="7">
        <v>145.87</v>
      </c>
    </row>
    <row r="121" spans="1:5" s="6" customFormat="1" ht="12.75">
      <c r="A121" s="6" t="s">
        <v>75</v>
      </c>
      <c r="B121" s="7">
        <v>283.38</v>
      </c>
      <c r="C121" s="7">
        <v>284.11</v>
      </c>
      <c r="D121" s="7">
        <v>283.38</v>
      </c>
      <c r="E121" s="7">
        <v>282.73</v>
      </c>
    </row>
    <row r="122" spans="1:5" s="6" customFormat="1" ht="12.75">
      <c r="A122" s="6" t="s">
        <v>76</v>
      </c>
      <c r="B122" s="7">
        <v>146.02</v>
      </c>
      <c r="C122" s="7">
        <v>146.57</v>
      </c>
      <c r="D122" s="7">
        <v>146.26</v>
      </c>
      <c r="E122" s="7">
        <v>132.78</v>
      </c>
    </row>
    <row r="124" spans="1:5" s="6" customFormat="1" ht="15.75">
      <c r="A124" s="12" t="s">
        <v>77</v>
      </c>
      <c r="B124" s="7">
        <v>41.1</v>
      </c>
      <c r="C124" s="7">
        <v>41</v>
      </c>
      <c r="D124" s="7">
        <v>41</v>
      </c>
      <c r="E124" s="7">
        <v>31</v>
      </c>
    </row>
    <row r="126" spans="1:5" s="6" customFormat="1" ht="15.75">
      <c r="A126" s="12" t="s">
        <v>78</v>
      </c>
      <c r="B126" s="7">
        <v>60.8</v>
      </c>
      <c r="C126" s="7">
        <v>61</v>
      </c>
      <c r="D126" s="7">
        <v>60</v>
      </c>
      <c r="E126" s="7">
        <v>46</v>
      </c>
    </row>
    <row r="128" spans="1:5" s="5" customFormat="1" ht="15.75">
      <c r="A128" s="3" t="s">
        <v>79</v>
      </c>
      <c r="B128" s="4"/>
      <c r="C128" s="4"/>
      <c r="D128" s="4"/>
      <c r="E128" s="4"/>
    </row>
    <row r="129" spans="1:5" s="6" customFormat="1" ht="12.75">
      <c r="A129" s="6" t="s">
        <v>80</v>
      </c>
      <c r="B129" s="7">
        <v>41</v>
      </c>
      <c r="C129" s="7">
        <v>41</v>
      </c>
      <c r="D129" s="7">
        <v>41</v>
      </c>
      <c r="E129" s="7">
        <v>40</v>
      </c>
    </row>
    <row r="130" spans="1:5" s="6" customFormat="1" ht="12.75">
      <c r="A130" s="6" t="s">
        <v>81</v>
      </c>
      <c r="B130" s="7">
        <v>46</v>
      </c>
      <c r="C130" s="7">
        <v>46</v>
      </c>
      <c r="D130" s="7">
        <v>46</v>
      </c>
      <c r="E130" s="7">
        <v>46</v>
      </c>
    </row>
    <row r="131" spans="1:5" s="6" customFormat="1" ht="12.75">
      <c r="A131" s="6" t="s">
        <v>82</v>
      </c>
      <c r="B131" s="7">
        <v>42</v>
      </c>
      <c r="C131" s="7">
        <v>42</v>
      </c>
      <c r="D131" s="7">
        <v>42</v>
      </c>
      <c r="E131" s="7">
        <v>38</v>
      </c>
    </row>
    <row r="133" spans="1:5" s="6" customFormat="1" ht="15.75">
      <c r="A133" s="12" t="s">
        <v>83</v>
      </c>
      <c r="B133" s="7">
        <v>133</v>
      </c>
      <c r="C133" s="7">
        <v>133</v>
      </c>
      <c r="D133" s="7">
        <v>128</v>
      </c>
      <c r="E133" s="7">
        <v>109</v>
      </c>
    </row>
    <row r="135" spans="1:5" s="6" customFormat="1" ht="15.75">
      <c r="A135" s="12" t="s">
        <v>84</v>
      </c>
      <c r="B135" s="7">
        <v>47.4</v>
      </c>
      <c r="C135" s="7">
        <v>48</v>
      </c>
      <c r="D135" s="7">
        <v>47</v>
      </c>
      <c r="E135" s="7">
        <v>42</v>
      </c>
    </row>
    <row r="137" spans="1:5" s="6" customFormat="1" ht="15.75">
      <c r="A137" s="12" t="s">
        <v>85</v>
      </c>
      <c r="B137" s="7">
        <v>40.4</v>
      </c>
      <c r="C137" s="7">
        <v>39</v>
      </c>
      <c r="D137" s="7">
        <v>37</v>
      </c>
      <c r="E137" s="7">
        <v>28</v>
      </c>
    </row>
    <row r="139" spans="1:5" s="6" customFormat="1" ht="15.75">
      <c r="A139" s="12" t="s">
        <v>86</v>
      </c>
      <c r="B139" s="7">
        <v>120</v>
      </c>
      <c r="C139" s="7">
        <v>115</v>
      </c>
      <c r="D139" s="7">
        <v>113</v>
      </c>
      <c r="E139" s="7">
        <v>94</v>
      </c>
    </row>
    <row r="141" spans="1:5" s="6" customFormat="1" ht="15.75">
      <c r="A141" s="12" t="s">
        <v>108</v>
      </c>
      <c r="B141" s="7">
        <v>603</v>
      </c>
      <c r="C141" s="7">
        <v>603</v>
      </c>
      <c r="D141" s="7">
        <v>603</v>
      </c>
      <c r="E141" s="7">
        <v>593</v>
      </c>
    </row>
    <row r="143" spans="1:5" s="6" customFormat="1" ht="15.75">
      <c r="A143" s="12" t="s">
        <v>109</v>
      </c>
      <c r="B143" s="7">
        <v>115</v>
      </c>
      <c r="C143" s="7">
        <v>115</v>
      </c>
      <c r="D143" s="7">
        <v>113</v>
      </c>
      <c r="E143" s="7">
        <v>98</v>
      </c>
    </row>
    <row r="145" spans="1:5" s="6" customFormat="1" ht="15.75">
      <c r="A145" s="12" t="s">
        <v>110</v>
      </c>
      <c r="B145" s="7">
        <v>203</v>
      </c>
      <c r="C145" s="7">
        <v>203</v>
      </c>
      <c r="D145" s="7">
        <v>200</v>
      </c>
      <c r="E145" s="7">
        <v>186</v>
      </c>
    </row>
    <row r="147" spans="1:5" s="6" customFormat="1" ht="15.75">
      <c r="A147" s="12" t="s">
        <v>111</v>
      </c>
      <c r="B147" s="7">
        <v>229</v>
      </c>
      <c r="C147" s="7">
        <v>231</v>
      </c>
      <c r="D147" s="7">
        <v>230</v>
      </c>
      <c r="E147" s="7">
        <v>202</v>
      </c>
    </row>
    <row r="149" spans="1:5" s="6" customFormat="1" ht="15.75">
      <c r="A149" s="12" t="s">
        <v>112</v>
      </c>
      <c r="B149" s="7">
        <v>332</v>
      </c>
      <c r="C149" s="7">
        <v>333</v>
      </c>
      <c r="D149" s="7">
        <v>330</v>
      </c>
      <c r="E149" s="7">
        <v>333</v>
      </c>
    </row>
    <row r="151" spans="1:5" s="6" customFormat="1" ht="15.75">
      <c r="A151" s="12" t="s">
        <v>113</v>
      </c>
      <c r="B151" s="7">
        <v>182</v>
      </c>
      <c r="C151" s="7">
        <v>181</v>
      </c>
      <c r="D151" s="7">
        <v>182</v>
      </c>
      <c r="E151" s="7">
        <v>178</v>
      </c>
    </row>
    <row r="153" spans="1:5" s="6" customFormat="1" ht="12.75">
      <c r="A153" s="6" t="s">
        <v>87</v>
      </c>
      <c r="B153" s="7"/>
      <c r="C153" s="7"/>
      <c r="D153" s="7"/>
      <c r="E153" s="7"/>
    </row>
    <row r="154" spans="1:5" s="8" customFormat="1" ht="12.75">
      <c r="A154" s="8" t="s">
        <v>88</v>
      </c>
      <c r="B154" s="9"/>
      <c r="C154" s="9"/>
      <c r="D154" s="9"/>
      <c r="E154" s="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00390625" defaultRowHeight="12.75"/>
  <cols>
    <col min="1" max="1" width="41.875" style="1" customWidth="1"/>
    <col min="2" max="2" width="13.375" style="2" customWidth="1"/>
    <col min="3" max="3" width="12.625" style="2" customWidth="1"/>
    <col min="4" max="4" width="12.75390625" style="2" customWidth="1"/>
    <col min="5" max="5" width="14.125" style="2" customWidth="1"/>
    <col min="6" max="16384" width="9.125" style="1" customWidth="1"/>
  </cols>
  <sheetData>
    <row r="1" spans="2:5" s="30" customFormat="1" ht="60">
      <c r="B1" s="29" t="str">
        <f>'Test Results (RAW)'!B1</f>
        <v>DDR2-800 4-4-4-12 Unganged</v>
      </c>
      <c r="C1" s="29" t="str">
        <f>'Test Results (RAW)'!C1</f>
        <v>DDR2-800 4-4-4-12 Ganged</v>
      </c>
      <c r="D1" s="29" t="str">
        <f>'Test Results (RAW)'!D1</f>
        <v>DDR2-800 6-6-6-18 Unganged</v>
      </c>
      <c r="E1" s="29" t="str">
        <f>'Test Results (RAW)'!E1</f>
        <v>DDR2-400 4-4-4-12 Unganged</v>
      </c>
    </row>
    <row r="2" spans="1:5" s="3" customFormat="1" ht="15.75">
      <c r="A2" s="3" t="s">
        <v>89</v>
      </c>
      <c r="B2" s="17"/>
      <c r="C2" s="17"/>
      <c r="D2" s="17"/>
      <c r="E2" s="17"/>
    </row>
    <row r="3" spans="1:5" s="6" customFormat="1" ht="12.75">
      <c r="A3" s="6" t="s">
        <v>0</v>
      </c>
      <c r="B3" s="7">
        <f>'Test Results (RAW)'!B3</f>
        <v>12.83</v>
      </c>
      <c r="C3" s="7">
        <f>'Test Results (RAW)'!C3</f>
        <v>11.91</v>
      </c>
      <c r="D3" s="7">
        <f>'Test Results (RAW)'!D3</f>
        <v>12.81</v>
      </c>
      <c r="E3" s="7">
        <f>'Test Results (RAW)'!E3</f>
        <v>12.32</v>
      </c>
    </row>
    <row r="4" spans="1:5" s="8" customFormat="1" ht="12.75">
      <c r="A4" s="8" t="s">
        <v>4</v>
      </c>
      <c r="B4" s="9">
        <f>'Test Results (RAW)'!B8</f>
        <v>18.94</v>
      </c>
      <c r="C4" s="9">
        <f>'Test Results (RAW)'!C8</f>
        <v>19.32</v>
      </c>
      <c r="D4" s="9">
        <f>'Test Results (RAW)'!D8</f>
        <v>19.5</v>
      </c>
      <c r="E4" s="9">
        <f>'Test Results (RAW)'!E8</f>
        <v>21.04</v>
      </c>
    </row>
    <row r="5" spans="1:5" s="6" customFormat="1" ht="12.75">
      <c r="A5" s="6" t="s">
        <v>7</v>
      </c>
      <c r="B5" s="7">
        <f>'Test Results (RAW)'!B14</f>
        <v>3.18</v>
      </c>
      <c r="C5" s="7">
        <f>'Test Results (RAW)'!C14</f>
        <v>3.26</v>
      </c>
      <c r="D5" s="7">
        <f>'Test Results (RAW)'!D14</f>
        <v>3.17</v>
      </c>
      <c r="E5" s="7">
        <f>'Test Results (RAW)'!E14</f>
        <v>2.4</v>
      </c>
    </row>
    <row r="6" spans="1:5" s="8" customFormat="1" ht="12.75">
      <c r="A6" s="8" t="s">
        <v>12</v>
      </c>
      <c r="B6" s="9">
        <f>'Test Results (RAW)'!B35</f>
        <v>61.99</v>
      </c>
      <c r="C6" s="9">
        <f>'Test Results (RAW)'!C35</f>
        <v>62.57</v>
      </c>
      <c r="D6" s="9">
        <f>'Test Results (RAW)'!D35</f>
        <v>62.56</v>
      </c>
      <c r="E6" s="9">
        <f>'Test Results (RAW)'!E35</f>
        <v>65.75</v>
      </c>
    </row>
    <row r="7" spans="1:5" s="8" customFormat="1" ht="12.75">
      <c r="A7" s="8" t="s">
        <v>11</v>
      </c>
      <c r="B7" s="9">
        <f>'Test Results (RAW)'!B42</f>
        <v>1223</v>
      </c>
      <c r="C7" s="9">
        <f>'Test Results (RAW)'!C42</f>
        <v>1209</v>
      </c>
      <c r="D7" s="9">
        <f>'Test Results (RAW)'!D42</f>
        <v>1240</v>
      </c>
      <c r="E7" s="9">
        <f>'Test Results (RAW)'!E42</f>
        <v>1467</v>
      </c>
    </row>
    <row r="8" spans="1:5" s="6" customFormat="1" ht="12.75">
      <c r="A8" s="6" t="s">
        <v>24</v>
      </c>
      <c r="B8" s="7">
        <f>'Test Results (RAW)'!B47</f>
        <v>2.17</v>
      </c>
      <c r="C8" s="7">
        <f>'Test Results (RAW)'!C47</f>
        <v>2.23</v>
      </c>
      <c r="D8" s="7">
        <f>'Test Results (RAW)'!D47</f>
        <v>2.12</v>
      </c>
      <c r="E8" s="7">
        <f>'Test Results (RAW)'!E47</f>
        <v>1.84</v>
      </c>
    </row>
    <row r="9" spans="1:5" s="12" customFormat="1" ht="15.75">
      <c r="A9" s="6" t="s">
        <v>90</v>
      </c>
      <c r="B9" s="18">
        <f>ROUND(GEOMEAN(B3,1/B4,B5,1/B6,1/B7,B8)*543.210026439403,0)</f>
        <v>108</v>
      </c>
      <c r="C9" s="18">
        <f>ROUND(GEOMEAN(C3,1/C4,C5,1/C6,1/C7,C8)*543.210026439403,0)</f>
        <v>107</v>
      </c>
      <c r="D9" s="18">
        <f>ROUND(GEOMEAN(D3,1/D4,D5,1/D6,1/D7,D8)*543.210026439403,0)</f>
        <v>107</v>
      </c>
      <c r="E9" s="18">
        <f>ROUND(GEOMEAN(E3,1/E4,E5,1/E6,1/E7,E8)*543.210026439403,0)</f>
        <v>94</v>
      </c>
    </row>
    <row r="11" spans="1:5" s="3" customFormat="1" ht="15.75">
      <c r="A11" s="3" t="s">
        <v>91</v>
      </c>
      <c r="B11" s="17"/>
      <c r="C11" s="17"/>
      <c r="D11" s="17"/>
      <c r="E11" s="17"/>
    </row>
    <row r="12" spans="1:5" s="6" customFormat="1" ht="12.75">
      <c r="A12" s="6" t="s">
        <v>0</v>
      </c>
      <c r="B12" s="7">
        <f>'Test Results (RAW)'!B4</f>
        <v>12.89</v>
      </c>
      <c r="C12" s="7">
        <f>'Test Results (RAW)'!C4</f>
        <v>12.89</v>
      </c>
      <c r="D12" s="7">
        <f>'Test Results (RAW)'!D4</f>
        <v>12.8</v>
      </c>
      <c r="E12" s="7">
        <f>'Test Results (RAW)'!E4</f>
        <v>12.19</v>
      </c>
    </row>
    <row r="13" spans="1:5" s="8" customFormat="1" ht="12.75">
      <c r="A13" s="8" t="s">
        <v>4</v>
      </c>
      <c r="B13" s="9">
        <f>'Test Results (RAW)'!B10</f>
        <v>109.21</v>
      </c>
      <c r="C13" s="9">
        <f>'Test Results (RAW)'!C10</f>
        <v>108.79</v>
      </c>
      <c r="D13" s="9">
        <f>'Test Results (RAW)'!D10</f>
        <v>110.64</v>
      </c>
      <c r="E13" s="9">
        <f>'Test Results (RAW)'!E10</f>
        <v>111.31</v>
      </c>
    </row>
    <row r="14" spans="1:5" s="8" customFormat="1" ht="12.75">
      <c r="A14" s="8" t="s">
        <v>7</v>
      </c>
      <c r="B14" s="25">
        <f>'Test Results (RAW)'!B18</f>
        <v>0.0020949074074074073</v>
      </c>
      <c r="C14" s="25">
        <f>'Test Results (RAW)'!C18</f>
        <v>0.0020601851851851853</v>
      </c>
      <c r="D14" s="25">
        <f>'Test Results (RAW)'!D18</f>
        <v>0.0021064814814814813</v>
      </c>
      <c r="E14" s="25">
        <f>'Test Results (RAW)'!E18</f>
        <v>0.0021064814814814813</v>
      </c>
    </row>
    <row r="15" spans="1:5" s="12" customFormat="1" ht="15.75">
      <c r="A15" s="6" t="s">
        <v>90</v>
      </c>
      <c r="B15" s="19">
        <f>ROUND(GEOMEAN(B12,1/B13,1/B14)*32.3425191713061,0)</f>
        <v>124</v>
      </c>
      <c r="C15" s="19">
        <f>ROUND(GEOMEAN(C12,1/C13,1/C14)*32.3425191713061,0)</f>
        <v>125</v>
      </c>
      <c r="D15" s="19">
        <f>ROUND(GEOMEAN(D12,1/D13,1/D14)*32.3425191713061,0)</f>
        <v>123</v>
      </c>
      <c r="E15" s="19">
        <f>ROUND(GEOMEAN(E12,1/E13,1/E14)*32.3425191713061,0)</f>
        <v>121</v>
      </c>
    </row>
    <row r="17" spans="1:5" s="3" customFormat="1" ht="15.75">
      <c r="A17" s="3" t="s">
        <v>92</v>
      </c>
      <c r="B17" s="17"/>
      <c r="C17" s="17"/>
      <c r="D17" s="17"/>
      <c r="E17" s="17"/>
    </row>
    <row r="18" spans="1:5" s="6" customFormat="1" ht="12.75">
      <c r="A18" s="6" t="s">
        <v>7</v>
      </c>
      <c r="B18" s="7">
        <f>'Test Results (RAW)'!B16</f>
        <v>6.56</v>
      </c>
      <c r="C18" s="7">
        <f>'Test Results (RAW)'!C16</f>
        <v>6.48</v>
      </c>
      <c r="D18" s="7">
        <f>'Test Results (RAW)'!D16</f>
        <v>6.52</v>
      </c>
      <c r="E18" s="7">
        <f>'Test Results (RAW)'!E16</f>
        <v>5.19</v>
      </c>
    </row>
    <row r="19" spans="1:5" s="8" customFormat="1" ht="12.75">
      <c r="A19" s="8" t="s">
        <v>12</v>
      </c>
      <c r="B19" s="9">
        <f>'Test Results (RAW)'!B36</f>
        <v>44.71</v>
      </c>
      <c r="C19" s="9">
        <f>'Test Results (RAW)'!C36</f>
        <v>46.77</v>
      </c>
      <c r="D19" s="9">
        <f>'Test Results (RAW)'!D36</f>
        <v>45.94</v>
      </c>
      <c r="E19" s="9">
        <f>'Test Results (RAW)'!E36</f>
        <v>48.09</v>
      </c>
    </row>
    <row r="20" spans="1:5" s="8" customFormat="1" ht="12.75">
      <c r="A20" s="8" t="s">
        <v>11</v>
      </c>
      <c r="B20" s="9">
        <f>'Test Results (RAW)'!B41</f>
        <v>1934</v>
      </c>
      <c r="C20" s="9">
        <f>'Test Results (RAW)'!C41</f>
        <v>1899</v>
      </c>
      <c r="D20" s="9">
        <f>'Test Results (RAW)'!D41</f>
        <v>1948</v>
      </c>
      <c r="E20" s="9">
        <f>'Test Results (RAW)'!E41</f>
        <v>2019</v>
      </c>
    </row>
    <row r="21" spans="1:5" s="6" customFormat="1" ht="12.75">
      <c r="A21" s="6" t="s">
        <v>24</v>
      </c>
      <c r="B21" s="7">
        <f>'Test Results (RAW)'!B46</f>
        <v>4.33</v>
      </c>
      <c r="C21" s="7">
        <f>'Test Results (RAW)'!C46</f>
        <v>4.46</v>
      </c>
      <c r="D21" s="7">
        <f>'Test Results (RAW)'!D46</f>
        <v>4.27</v>
      </c>
      <c r="E21" s="7">
        <f>'Test Results (RAW)'!E46</f>
        <v>3.89</v>
      </c>
    </row>
    <row r="22" spans="1:5" s="6" customFormat="1" ht="12.75">
      <c r="A22" s="6" t="s">
        <v>39</v>
      </c>
      <c r="B22" s="7">
        <f>'Test Results (RAW)'!B67</f>
        <v>0.1586</v>
      </c>
      <c r="C22" s="7">
        <f>'Test Results (RAW)'!C67</f>
        <v>0.1539</v>
      </c>
      <c r="D22" s="7">
        <f>'Test Results (RAW)'!D67</f>
        <v>0.1522</v>
      </c>
      <c r="E22" s="7">
        <f>'Test Results (RAW)'!E67</f>
        <v>0.1398</v>
      </c>
    </row>
    <row r="23" spans="1:5" s="6" customFormat="1" ht="12.75">
      <c r="A23" s="6" t="s">
        <v>40</v>
      </c>
      <c r="B23" s="7">
        <f>'Test Results (RAW)'!B72</f>
        <v>2.5968</v>
      </c>
      <c r="C23" s="7">
        <f>'Test Results (RAW)'!C72</f>
        <v>2.6137</v>
      </c>
      <c r="D23" s="7">
        <f>'Test Results (RAW)'!D72</f>
        <v>2.5768</v>
      </c>
      <c r="E23" s="7">
        <f>'Test Results (RAW)'!E72</f>
        <v>2.399</v>
      </c>
    </row>
    <row r="24" spans="1:5" s="8" customFormat="1" ht="12.75">
      <c r="A24" s="8" t="s">
        <v>43</v>
      </c>
      <c r="B24" s="9">
        <f>'Test Results (RAW)'!B79</f>
        <v>0.052493</v>
      </c>
      <c r="C24" s="9">
        <f>'Test Results (RAW)'!C79</f>
        <v>0.052139</v>
      </c>
      <c r="D24" s="9">
        <f>'Test Results (RAW)'!D79</f>
        <v>0.052869</v>
      </c>
      <c r="E24" s="9">
        <f>'Test Results (RAW)'!E79</f>
        <v>0.060817</v>
      </c>
    </row>
    <row r="25" spans="1:5" s="12" customFormat="1" ht="15.75">
      <c r="A25" s="6" t="s">
        <v>90</v>
      </c>
      <c r="B25" s="19">
        <f>ROUND(GEOMEAN(B18,1/B19,1/B20,B21,B22,B23,1/B24)*252.16745643093,0)</f>
        <v>108</v>
      </c>
      <c r="C25" s="19">
        <f>ROUND(GEOMEAN(C18,1/C19,1/C20,C21,C22,C23,1/C24)*252.16745643093,0)</f>
        <v>107</v>
      </c>
      <c r="D25" s="19">
        <f>ROUND(GEOMEAN(D18,1/D19,1/D20,D21,D22,D23,1/D24)*252.16745643093,0)</f>
        <v>106</v>
      </c>
      <c r="E25" s="19">
        <f>ROUND(GEOMEAN(E18,1/E19,1/E20,E21,E22,E23,1/E24)*252.16745643093,0)</f>
        <v>96</v>
      </c>
    </row>
    <row r="27" spans="1:5" s="3" customFormat="1" ht="15.75">
      <c r="A27" s="3" t="s">
        <v>93</v>
      </c>
      <c r="B27" s="17"/>
      <c r="C27" s="17"/>
      <c r="D27" s="17"/>
      <c r="E27" s="17"/>
    </row>
    <row r="28" spans="1:5" s="8" customFormat="1" ht="12.75">
      <c r="A28" s="8" t="s">
        <v>48</v>
      </c>
      <c r="B28" s="10">
        <f>'Test Results (RAW)'!B81</f>
        <v>0.004675925925925926</v>
      </c>
      <c r="C28" s="10">
        <f>'Test Results (RAW)'!C81</f>
        <v>0.0046875</v>
      </c>
      <c r="D28" s="10">
        <f>'Test Results (RAW)'!D81</f>
        <v>0.0046875</v>
      </c>
      <c r="E28" s="10">
        <f>'Test Results (RAW)'!E81</f>
        <v>0.005138888888888889</v>
      </c>
    </row>
    <row r="29" spans="1:5" s="8" customFormat="1" ht="12.75">
      <c r="A29" s="8" t="s">
        <v>49</v>
      </c>
      <c r="B29" s="10">
        <f>'Test Results (RAW)'!B83</f>
        <v>0.00030092592592592595</v>
      </c>
      <c r="C29" s="10">
        <f>'Test Results (RAW)'!C83</f>
        <v>0.00030092592592592595</v>
      </c>
      <c r="D29" s="10">
        <f>'Test Results (RAW)'!D83</f>
        <v>0.00030092592592592595</v>
      </c>
      <c r="E29" s="10">
        <f>'Test Results (RAW)'!E83</f>
        <v>0.00030092592592592595</v>
      </c>
    </row>
    <row r="30" spans="1:5" s="8" customFormat="1" ht="12.75">
      <c r="A30" s="8" t="s">
        <v>50</v>
      </c>
      <c r="B30" s="10">
        <f>'Test Results (RAW)'!B85</f>
        <v>0.008923611111111111</v>
      </c>
      <c r="C30" s="10">
        <f>'Test Results (RAW)'!C85</f>
        <v>0.008865740740740742</v>
      </c>
      <c r="D30" s="10">
        <f>'Test Results (RAW)'!D85</f>
        <v>0.008923611111111111</v>
      </c>
      <c r="E30" s="10">
        <f>'Test Results (RAW)'!E85</f>
        <v>0.009074074074074073</v>
      </c>
    </row>
    <row r="31" spans="1:5" s="8" customFormat="1" ht="12.75">
      <c r="A31" s="8" t="s">
        <v>51</v>
      </c>
      <c r="B31" s="10">
        <f>'Test Results (RAW)'!B87</f>
        <v>0.006643518518518518</v>
      </c>
      <c r="C31" s="10">
        <f>'Test Results (RAW)'!C87</f>
        <v>0.006666666666666667</v>
      </c>
      <c r="D31" s="10">
        <f>'Test Results (RAW)'!D87</f>
        <v>0.00662037037037037</v>
      </c>
      <c r="E31" s="10">
        <f>'Test Results (RAW)'!E87</f>
        <v>0.006631944444444445</v>
      </c>
    </row>
    <row r="32" spans="1:5" s="8" customFormat="1" ht="12.75">
      <c r="A32" s="8" t="s">
        <v>52</v>
      </c>
      <c r="B32" s="25">
        <f>'Test Results (RAW)'!B98</f>
        <v>0.005324074074074075</v>
      </c>
      <c r="C32" s="25">
        <f>'Test Results (RAW)'!C98</f>
        <v>0.0053138848280771</v>
      </c>
      <c r="D32" s="25">
        <f>'Test Results (RAW)'!D98</f>
        <v>0.005326228174825314</v>
      </c>
      <c r="E32" s="25">
        <f>'Test Results (RAW)'!E98</f>
        <v>0.006113876561375637</v>
      </c>
    </row>
    <row r="33" spans="1:5" s="12" customFormat="1" ht="15.75">
      <c r="A33" s="6" t="s">
        <v>90</v>
      </c>
      <c r="B33" s="18">
        <f>ROUND(GEOMEAN(1/B28,1/B29,1/B30,1/B31,1/B32)*0.333418181050854,0)</f>
        <v>99</v>
      </c>
      <c r="C33" s="18">
        <f>ROUND(GEOMEAN(1/C28,1/C29,1/C30,1/C31,1/C32)*0.333418181050854,0)</f>
        <v>99</v>
      </c>
      <c r="D33" s="18">
        <f>ROUND(GEOMEAN(1/D28,1/D29,1/D30,1/D31,1/D32)*0.333418181050854,0)</f>
        <v>99</v>
      </c>
      <c r="E33" s="18">
        <f>ROUND(GEOMEAN(1/E28,1/E29,1/E30,1/E31,1/E32)*0.333418181050854,0)</f>
        <v>94</v>
      </c>
    </row>
    <row r="35" spans="1:5" s="3" customFormat="1" ht="15.75">
      <c r="A35" s="3" t="s">
        <v>94</v>
      </c>
      <c r="B35" s="17"/>
      <c r="C35" s="17"/>
      <c r="D35" s="17"/>
      <c r="E35" s="17"/>
    </row>
    <row r="36" spans="1:5" s="8" customFormat="1" ht="12.75">
      <c r="A36" s="8" t="s">
        <v>13</v>
      </c>
      <c r="B36" s="10">
        <f>'Test Results (RAW)'!B20</f>
        <v>0.003310185185185185</v>
      </c>
      <c r="C36" s="10">
        <f>'Test Results (RAW)'!C20</f>
        <v>0.003321759259259259</v>
      </c>
      <c r="D36" s="10">
        <f>'Test Results (RAW)'!D20</f>
        <v>0.00337962962962963</v>
      </c>
      <c r="E36" s="10">
        <f>'Test Results (RAW)'!E20</f>
        <v>0.003900462962962963</v>
      </c>
    </row>
    <row r="37" spans="1:5" s="8" customFormat="1" ht="12.75">
      <c r="A37" s="8" t="s">
        <v>14</v>
      </c>
      <c r="B37" s="10">
        <f>'Test Results (RAW)'!B22</f>
        <v>0.0013194444444444443</v>
      </c>
      <c r="C37" s="10">
        <f>'Test Results (RAW)'!C22</f>
        <v>0.0013194444444444443</v>
      </c>
      <c r="D37" s="10">
        <f>'Test Results (RAW)'!D22</f>
        <v>0.0013541666666666667</v>
      </c>
      <c r="E37" s="10">
        <f>'Test Results (RAW)'!E22</f>
        <v>0.0015856481481481479</v>
      </c>
    </row>
    <row r="38" spans="1:5" s="12" customFormat="1" ht="15.75">
      <c r="A38" s="6" t="s">
        <v>90</v>
      </c>
      <c r="B38" s="19">
        <f>ROUND(GEOMEAN(1/B36,1/B37)*0.21365690582181,0)</f>
        <v>102</v>
      </c>
      <c r="C38" s="19">
        <f>ROUND(GEOMEAN(1/C36,1/C37)*0.21365690582181,0)</f>
        <v>102</v>
      </c>
      <c r="D38" s="19">
        <f>ROUND(GEOMEAN(1/D36,1/D37)*0.21365690582181,0)</f>
        <v>100</v>
      </c>
      <c r="E38" s="19">
        <f>ROUND(GEOMEAN(1/E36,1/E37)*0.21365690582181,0)</f>
        <v>86</v>
      </c>
    </row>
    <row r="40" spans="1:5" s="12" customFormat="1" ht="15.75">
      <c r="A40" s="12" t="s">
        <v>95</v>
      </c>
      <c r="B40" s="18">
        <f>ROUND(1/'Test Results (RAW)'!B51*0.422453703703704,0)</f>
        <v>116</v>
      </c>
      <c r="C40" s="18">
        <f>ROUND(1/'Test Results (RAW)'!C51*0.422453703703704,0)</f>
        <v>116</v>
      </c>
      <c r="D40" s="18">
        <f>ROUND(1/'Test Results (RAW)'!D51*0.422453703703704,0)</f>
        <v>116</v>
      </c>
      <c r="E40" s="18">
        <f>ROUND(1/'Test Results (RAW)'!E51*0.422453703703704,0)</f>
        <v>107</v>
      </c>
    </row>
    <row r="42" spans="1:5" s="12" customFormat="1" ht="15.75">
      <c r="A42" s="12" t="s">
        <v>96</v>
      </c>
      <c r="B42" s="19">
        <f>ROUND('Test Results (RAW)'!B31*0.793650793650794,0)</f>
        <v>98</v>
      </c>
      <c r="C42" s="19">
        <f>ROUND('Test Results (RAW)'!C31*0.793650793650794,0)</f>
        <v>98</v>
      </c>
      <c r="D42" s="19">
        <f>ROUND('Test Results (RAW)'!D31*0.793650793650794,0)</f>
        <v>98</v>
      </c>
      <c r="E42" s="19">
        <f>ROUND('Test Results (RAW)'!E31*0.793650793650794,0)</f>
        <v>98</v>
      </c>
    </row>
    <row r="44" spans="1:5" s="3" customFormat="1" ht="15.75">
      <c r="A44" s="3" t="s">
        <v>97</v>
      </c>
      <c r="B44" s="17"/>
      <c r="C44" s="17"/>
      <c r="D44" s="17"/>
      <c r="E44" s="17"/>
    </row>
    <row r="45" spans="1:5" s="8" customFormat="1" ht="12.75">
      <c r="A45" s="8" t="s">
        <v>61</v>
      </c>
      <c r="B45" s="10">
        <f>'Test Results (RAW)'!B100</f>
        <v>0.002615740740740741</v>
      </c>
      <c r="C45" s="10">
        <f>'Test Results (RAW)'!C100</f>
        <v>0.002615740740740741</v>
      </c>
      <c r="D45" s="10">
        <f>'Test Results (RAW)'!D100</f>
        <v>0.0026388888888888885</v>
      </c>
      <c r="E45" s="10">
        <f>'Test Results (RAW)'!E100</f>
        <v>0.002777777777777778</v>
      </c>
    </row>
    <row r="46" spans="1:5" s="8" customFormat="1" ht="12.75">
      <c r="A46" s="8" t="s">
        <v>62</v>
      </c>
      <c r="B46" s="10">
        <f>'Test Results (RAW)'!B102</f>
        <v>0.0035185185185185185</v>
      </c>
      <c r="C46" s="10">
        <f>'Test Results (RAW)'!C102</f>
        <v>0.0035069444444444445</v>
      </c>
      <c r="D46" s="10">
        <f>'Test Results (RAW)'!D102</f>
        <v>0.0035648148148148154</v>
      </c>
      <c r="E46" s="10">
        <f>'Test Results (RAW)'!E102</f>
        <v>0.0038194444444444443</v>
      </c>
    </row>
    <row r="47" spans="1:5" s="8" customFormat="1" ht="12.75">
      <c r="A47" s="8" t="s">
        <v>98</v>
      </c>
      <c r="B47" s="10">
        <f>'Test Results (RAW)'!B104</f>
        <v>0.005486111111111112</v>
      </c>
      <c r="C47" s="10">
        <f>'Test Results (RAW)'!C104</f>
        <v>0.005497685185185185</v>
      </c>
      <c r="D47" s="10">
        <f>'Test Results (RAW)'!D104</f>
        <v>0.005532407407407407</v>
      </c>
      <c r="E47" s="10">
        <f>'Test Results (RAW)'!E104</f>
        <v>0.0065625</v>
      </c>
    </row>
    <row r="48" spans="1:5" s="8" customFormat="1" ht="12.75">
      <c r="A48" s="8" t="s">
        <v>64</v>
      </c>
      <c r="B48" s="10">
        <f>'Test Results (RAW)'!B106</f>
        <v>0.0075</v>
      </c>
      <c r="C48" s="10">
        <f>'Test Results (RAW)'!C106</f>
        <v>0.007488425925925926</v>
      </c>
      <c r="D48" s="10">
        <f>'Test Results (RAW)'!D106</f>
        <v>0.007581018518518518</v>
      </c>
      <c r="E48" s="10">
        <f>'Test Results (RAW)'!E106</f>
        <v>0.008715277777777778</v>
      </c>
    </row>
    <row r="49" spans="1:5" s="8" customFormat="1" ht="12.75">
      <c r="A49" s="8" t="s">
        <v>65</v>
      </c>
      <c r="B49" s="10">
        <f>'Test Results (RAW)'!B108</f>
        <v>0.00400462962962963</v>
      </c>
      <c r="C49" s="10">
        <f>'Test Results (RAW)'!C108</f>
        <v>0.003900462962962963</v>
      </c>
      <c r="D49" s="10">
        <f>'Test Results (RAW)'!D108</f>
        <v>0.004039351851851852</v>
      </c>
      <c r="E49" s="10">
        <f>'Test Results (RAW)'!E108</f>
        <v>0.0052430555555555555</v>
      </c>
    </row>
    <row r="50" spans="1:5" s="12" customFormat="1" ht="15.75">
      <c r="A50" s="6" t="s">
        <v>90</v>
      </c>
      <c r="B50" s="19">
        <f>ROUND(GEOMEAN(1/B45,1/B46,1/B47,1/B48,1/B49)*0.428280553799681,0)</f>
        <v>99</v>
      </c>
      <c r="C50" s="19">
        <f>ROUND(GEOMEAN(1/C45,1/C46,1/C47,1/C48,1/C49)*0.428280553799681,0)</f>
        <v>100</v>
      </c>
      <c r="D50" s="19">
        <f>ROUND(GEOMEAN(1/D45,1/D46,1/D47,1/D48,1/D49)*0.428280553799681,0)</f>
        <v>98</v>
      </c>
      <c r="E50" s="19">
        <f>ROUND(GEOMEAN(1/E45,1/E46,1/E47,1/E48,1/E49)*0.428280553799681,0)</f>
        <v>85</v>
      </c>
    </row>
    <row r="52" spans="1:5" s="12" customFormat="1" ht="15.75">
      <c r="A52" s="12" t="s">
        <v>26</v>
      </c>
      <c r="B52" s="19">
        <f>ROUND('Test Results (RAW)'!B65*1.24859533025346,0)</f>
        <v>110</v>
      </c>
      <c r="C52" s="19">
        <f>ROUND('Test Results (RAW)'!C65*1.24859533025346,0)</f>
        <v>109</v>
      </c>
      <c r="D52" s="19">
        <f>ROUND('Test Results (RAW)'!D65*1.24859533025346,0)</f>
        <v>110</v>
      </c>
      <c r="E52" s="19">
        <f>ROUND('Test Results (RAW)'!E65*1.24859533025346,0)</f>
        <v>94</v>
      </c>
    </row>
    <row r="54" spans="1:5" s="3" customFormat="1" ht="15.75">
      <c r="A54" s="3" t="s">
        <v>99</v>
      </c>
      <c r="B54" s="17"/>
      <c r="C54" s="17"/>
      <c r="D54" s="17"/>
      <c r="E54" s="17"/>
    </row>
    <row r="55" spans="1:5" s="6" customFormat="1" ht="12.75">
      <c r="A55" s="6" t="s">
        <v>71</v>
      </c>
      <c r="B55" s="7">
        <f>'Test Results (RAW)'!B116</f>
        <v>54.4</v>
      </c>
      <c r="C55" s="7">
        <f>'Test Results (RAW)'!C116</f>
        <v>54.6</v>
      </c>
      <c r="D55" s="7">
        <f>'Test Results (RAW)'!D116</f>
        <v>53.4</v>
      </c>
      <c r="E55" s="7">
        <f>'Test Results (RAW)'!E116</f>
        <v>48</v>
      </c>
    </row>
    <row r="56" spans="1:5" s="6" customFormat="1" ht="12.75">
      <c r="A56" s="6" t="s">
        <v>72</v>
      </c>
      <c r="B56" s="7">
        <f>ROUND(GEOMEAN('Test Results (RAW)'!B119:B122),1)</f>
        <v>194.1</v>
      </c>
      <c r="C56" s="7">
        <f>ROUND(GEOMEAN('Test Results (RAW)'!C119:C122),1)</f>
        <v>194</v>
      </c>
      <c r="D56" s="7">
        <f>ROUND(GEOMEAN('Test Results (RAW)'!D119:D122),1)</f>
        <v>193.6</v>
      </c>
      <c r="E56" s="7">
        <f>ROUND(GEOMEAN('Test Results (RAW)'!E119:E122),1)</f>
        <v>184.7</v>
      </c>
    </row>
    <row r="57" spans="1:5" s="6" customFormat="1" ht="12.75">
      <c r="A57" s="6" t="s">
        <v>77</v>
      </c>
      <c r="B57" s="7">
        <f>'Test Results (RAW)'!B124</f>
        <v>41.1</v>
      </c>
      <c r="C57" s="7">
        <f>'Test Results (RAW)'!C124</f>
        <v>41</v>
      </c>
      <c r="D57" s="7">
        <f>'Test Results (RAW)'!D124</f>
        <v>41</v>
      </c>
      <c r="E57" s="7">
        <f>'Test Results (RAW)'!E124</f>
        <v>31</v>
      </c>
    </row>
    <row r="58" spans="1:5" s="6" customFormat="1" ht="12.75">
      <c r="A58" s="6" t="s">
        <v>100</v>
      </c>
      <c r="B58" s="7">
        <f>'Test Results (RAW)'!B126</f>
        <v>60.8</v>
      </c>
      <c r="C58" s="7">
        <f>'Test Results (RAW)'!C126</f>
        <v>61</v>
      </c>
      <c r="D58" s="7">
        <f>'Test Results (RAW)'!D126</f>
        <v>60</v>
      </c>
      <c r="E58" s="7">
        <f>'Test Results (RAW)'!E126</f>
        <v>46</v>
      </c>
    </row>
    <row r="59" spans="1:5" s="6" customFormat="1" ht="12.75">
      <c r="A59" s="6" t="s">
        <v>79</v>
      </c>
      <c r="B59" s="7">
        <f>'Test Results (RAW)'!B131</f>
        <v>42</v>
      </c>
      <c r="C59" s="7">
        <f>'Test Results (RAW)'!C131</f>
        <v>42</v>
      </c>
      <c r="D59" s="7">
        <f>'Test Results (RAW)'!D131</f>
        <v>42</v>
      </c>
      <c r="E59" s="7">
        <f>'Test Results (RAW)'!E131</f>
        <v>38</v>
      </c>
    </row>
    <row r="60" spans="1:5" s="6" customFormat="1" ht="12.75">
      <c r="A60" s="6" t="s">
        <v>83</v>
      </c>
      <c r="B60" s="7">
        <f>'Test Results (RAW)'!B133</f>
        <v>133</v>
      </c>
      <c r="C60" s="7">
        <f>'Test Results (RAW)'!C133</f>
        <v>133</v>
      </c>
      <c r="D60" s="7">
        <f>'Test Results (RAW)'!D133</f>
        <v>128</v>
      </c>
      <c r="E60" s="7">
        <f>'Test Results (RAW)'!E133</f>
        <v>109</v>
      </c>
    </row>
    <row r="61" spans="1:5" s="6" customFormat="1" ht="12.75">
      <c r="A61" s="6" t="s">
        <v>84</v>
      </c>
      <c r="B61" s="7">
        <f>'Test Results (RAW)'!B135</f>
        <v>47.4</v>
      </c>
      <c r="C61" s="7">
        <f>'Test Results (RAW)'!C135</f>
        <v>48</v>
      </c>
      <c r="D61" s="7">
        <f>'Test Results (RAW)'!D135</f>
        <v>47</v>
      </c>
      <c r="E61" s="7">
        <f>'Test Results (RAW)'!E135</f>
        <v>42</v>
      </c>
    </row>
    <row r="62" spans="1:5" s="6" customFormat="1" ht="12.75">
      <c r="A62" s="6" t="s">
        <v>85</v>
      </c>
      <c r="B62" s="7">
        <f>'Test Results (RAW)'!B137</f>
        <v>40.4</v>
      </c>
      <c r="C62" s="7">
        <f>'Test Results (RAW)'!C137</f>
        <v>39</v>
      </c>
      <c r="D62" s="7">
        <f>'Test Results (RAW)'!D137</f>
        <v>37</v>
      </c>
      <c r="E62" s="7">
        <f>'Test Results (RAW)'!E137</f>
        <v>28</v>
      </c>
    </row>
    <row r="63" spans="1:5" s="12" customFormat="1" ht="15.75">
      <c r="A63" s="6" t="s">
        <v>90</v>
      </c>
      <c r="B63" s="19">
        <f>ROUND(GEOMEAN(B55,B56,B57,B58,B59,B60,B61,B62)*1.57264565258633,0)</f>
        <v>101</v>
      </c>
      <c r="C63" s="19">
        <f>ROUND(GEOMEAN(C55,C56,C57,C58,C59,C60,C61,C62)*1.57264565258633,0)</f>
        <v>100</v>
      </c>
      <c r="D63" s="19">
        <f>ROUND(GEOMEAN(D55,D56,D57,D58,D59,D60,D61,D62)*1.57264565258633,0)</f>
        <v>99</v>
      </c>
      <c r="E63" s="19">
        <f>ROUND(GEOMEAN(E55,E56,E57,E58,E59,E60,E61,E62)*1.57264565258633,0)</f>
        <v>83</v>
      </c>
    </row>
    <row r="65" spans="1:5" s="20" customFormat="1" ht="15.75">
      <c r="A65" s="20" t="s">
        <v>101</v>
      </c>
      <c r="B65" s="21">
        <f>ROUND(AVERAGE(B9,B15,B25,B33,B38,B40,B42,B50,B52,B63),0)</f>
        <v>107</v>
      </c>
      <c r="C65" s="21">
        <f>ROUND(AVERAGE(C9,C15,C25,C33,C38,C40,C42,C50,C52,C63),0)</f>
        <v>106</v>
      </c>
      <c r="D65" s="21">
        <f>ROUND(AVERAGE(D9,D15,D25,D33,D38,D40,D42,D50,D52,D63),0)</f>
        <v>106</v>
      </c>
      <c r="E65" s="21">
        <f>ROUND(AVERAGE(E9,E15,E25,E33,E38,E40,E42,E50,E52,E63),0)</f>
        <v>96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"/>
    </sheetView>
  </sheetViews>
  <sheetFormatPr defaultColWidth="9.00390625" defaultRowHeight="12.75"/>
  <cols>
    <col min="1" max="1" width="19.125" style="1" customWidth="1"/>
    <col min="2" max="2" width="13.25390625" style="2" customWidth="1"/>
    <col min="3" max="3" width="12.625" style="2" customWidth="1"/>
    <col min="4" max="4" width="13.25390625" style="2" customWidth="1"/>
    <col min="5" max="5" width="13.375" style="2" customWidth="1"/>
    <col min="6" max="16384" width="9.125" style="1" customWidth="1"/>
  </cols>
  <sheetData>
    <row r="1" spans="2:5" s="30" customFormat="1" ht="60">
      <c r="B1" s="29" t="str">
        <f>'Test Results (RAW)'!B1</f>
        <v>DDR2-800 4-4-4-12 Unganged</v>
      </c>
      <c r="C1" s="29" t="str">
        <f>'Test Results (RAW)'!C1</f>
        <v>DDR2-800 4-4-4-12 Ganged</v>
      </c>
      <c r="D1" s="29" t="str">
        <f>'Test Results (RAW)'!D1</f>
        <v>DDR2-800 6-6-6-18 Unganged</v>
      </c>
      <c r="E1" s="29" t="str">
        <f>'Test Results (RAW)'!E1</f>
        <v>DDR2-400 4-4-4-12 Unganged</v>
      </c>
    </row>
    <row r="2" spans="1:5" s="3" customFormat="1" ht="15.75">
      <c r="A2" s="3" t="s">
        <v>102</v>
      </c>
      <c r="B2" s="17"/>
      <c r="C2" s="17"/>
      <c r="D2" s="17"/>
      <c r="E2" s="17"/>
    </row>
    <row r="3" spans="1:5" s="6" customFormat="1" ht="12.75">
      <c r="A3" s="6" t="s">
        <v>0</v>
      </c>
      <c r="B3" s="7">
        <f>'Test Results (RAW)'!B5</f>
        <v>12.86</v>
      </c>
      <c r="C3" s="7">
        <f>'Test Results (RAW)'!C5</f>
        <v>12.39</v>
      </c>
      <c r="D3" s="7">
        <f>'Test Results (RAW)'!D5</f>
        <v>12.8</v>
      </c>
      <c r="E3" s="7">
        <f>'Test Results (RAW)'!E5</f>
        <v>12.25</v>
      </c>
    </row>
    <row r="4" spans="1:5" s="8" customFormat="1" ht="12.75">
      <c r="A4" s="8" t="s">
        <v>4</v>
      </c>
      <c r="B4" s="9">
        <f>'Test Results (RAW)'!B11</f>
        <v>41.46</v>
      </c>
      <c r="C4" s="9">
        <f>'Test Results (RAW)'!C11</f>
        <v>41.76</v>
      </c>
      <c r="D4" s="9">
        <f>'Test Results (RAW)'!D11</f>
        <v>42.44</v>
      </c>
      <c r="E4" s="9">
        <f>'Test Results (RAW)'!E11</f>
        <v>44.49</v>
      </c>
    </row>
    <row r="5" spans="1:5" s="6" customFormat="1" ht="12.75">
      <c r="A5" s="6" t="s">
        <v>7</v>
      </c>
      <c r="B5" s="22">
        <f>GEOMEAN('Test Results (RAW)'!B14,'Test Results (RAW)'!B16,1/'Test Results (RAW)'!B18)</f>
        <v>21.51404349593735</v>
      </c>
      <c r="C5" s="22">
        <f>GEOMEAN('Test Results (RAW)'!C14,'Test Results (RAW)'!C16,1/'Test Results (RAW)'!C18)</f>
        <v>21.7251165678894</v>
      </c>
      <c r="D5" s="22">
        <f>GEOMEAN('Test Results (RAW)'!D14,'Test Results (RAW)'!D16,1/'Test Results (RAW)'!D18)</f>
        <v>21.40834381314029</v>
      </c>
      <c r="E5" s="22">
        <f>GEOMEAN('Test Results (RAW)'!E14,'Test Results (RAW)'!E16,1/'Test Results (RAW)'!E18)</f>
        <v>18.083131952364614</v>
      </c>
    </row>
    <row r="6" spans="1:5" s="12" customFormat="1" ht="15.75">
      <c r="A6" s="6" t="s">
        <v>90</v>
      </c>
      <c r="B6" s="19">
        <f>ROUND(GEOMEAN(B3,1/B4,B5)*61.1550555471988,0)</f>
        <v>115</v>
      </c>
      <c r="C6" s="19">
        <f>ROUND(GEOMEAN(C3,1/C4,C5)*61.1550555471988,0)</f>
        <v>114</v>
      </c>
      <c r="D6" s="19">
        <f>ROUND(GEOMEAN(D3,1/D4,D5)*61.1550555471988,0)</f>
        <v>114</v>
      </c>
      <c r="E6" s="19">
        <f>ROUND(GEOMEAN(E3,1/E4,E5)*61.1550555471988,0)</f>
        <v>104</v>
      </c>
    </row>
    <row r="8" spans="1:5" s="3" customFormat="1" ht="15.75">
      <c r="A8" s="3" t="s">
        <v>103</v>
      </c>
      <c r="B8" s="17"/>
      <c r="C8" s="17"/>
      <c r="D8" s="17"/>
      <c r="E8" s="17"/>
    </row>
    <row r="9" spans="1:5" s="8" customFormat="1" ht="12.75">
      <c r="A9" s="8" t="s">
        <v>12</v>
      </c>
      <c r="B9" s="23">
        <f>GEOMEAN('Test Results (RAW)'!B35,'Test Results (RAW)'!B36)</f>
        <v>52.64573012125485</v>
      </c>
      <c r="C9" s="23">
        <f>GEOMEAN('Test Results (RAW)'!C35,'Test Results (RAW)'!C36)</f>
        <v>54.09620042110167</v>
      </c>
      <c r="D9" s="23">
        <f>GEOMEAN('Test Results (RAW)'!D35,'Test Results (RAW)'!D36)</f>
        <v>53.60976030537723</v>
      </c>
      <c r="E9" s="23">
        <f>GEOMEAN('Test Results (RAW)'!E35,'Test Results (RAW)'!E36)</f>
        <v>56.2309301007906</v>
      </c>
    </row>
    <row r="10" spans="1:5" s="8" customFormat="1" ht="12.75">
      <c r="A10" s="8" t="s">
        <v>11</v>
      </c>
      <c r="B10" s="23">
        <f>GEOMEAN('Test Results (RAW)'!B41,'Test Results (RAW)'!B42)</f>
        <v>1537.9473332985112</v>
      </c>
      <c r="C10" s="23">
        <f>GEOMEAN('Test Results (RAW)'!C41,'Test Results (RAW)'!C42)</f>
        <v>1515.219786037656</v>
      </c>
      <c r="D10" s="23">
        <f>GEOMEAN('Test Results (RAW)'!D41,'Test Results (RAW)'!D42)</f>
        <v>1554.1943250443303</v>
      </c>
      <c r="E10" s="23">
        <f>GEOMEAN('Test Results (RAW)'!E41,'Test Results (RAW)'!E42)</f>
        <v>1721.0092968952843</v>
      </c>
    </row>
    <row r="11" spans="1:5" s="6" customFormat="1" ht="12.75">
      <c r="A11" s="6" t="s">
        <v>24</v>
      </c>
      <c r="B11" s="22">
        <f>GEOMEAN('Test Results (RAW)'!B46,'Test Results (RAW)'!B47)</f>
        <v>3.0653058574961163</v>
      </c>
      <c r="C11" s="22">
        <f>GEOMEAN('Test Results (RAW)'!C46,'Test Results (RAW)'!C47)</f>
        <v>3.1536962440920018</v>
      </c>
      <c r="D11" s="22">
        <f>GEOMEAN('Test Results (RAW)'!D46,'Test Results (RAW)'!D47)</f>
        <v>3.0087206583529813</v>
      </c>
      <c r="E11" s="22">
        <f>GEOMEAN('Test Results (RAW)'!E46,'Test Results (RAW)'!E47)</f>
        <v>2.6753691334094443</v>
      </c>
    </row>
    <row r="12" spans="1:5" s="12" customFormat="1" ht="15.75">
      <c r="A12" s="6" t="s">
        <v>90</v>
      </c>
      <c r="B12" s="19">
        <f>ROUND(GEOMEAN(1/B9,1/B10,B11)*3176.70341355513,0)</f>
        <v>107</v>
      </c>
      <c r="C12" s="19">
        <f>ROUND(GEOMEAN(1/C9,1/C10,C11)*3176.70341355513,0)</f>
        <v>107</v>
      </c>
      <c r="D12" s="19">
        <f>ROUND(GEOMEAN(1/D9,1/D10,D11)*3176.70341355513,0)</f>
        <v>105</v>
      </c>
      <c r="E12" s="19">
        <f>ROUND(GEOMEAN(1/E9,1/E10,E11)*3176.70341355513,0)</f>
        <v>96</v>
      </c>
    </row>
    <row r="14" spans="1:5" s="12" customFormat="1" ht="15.75">
      <c r="A14" s="12" t="s">
        <v>104</v>
      </c>
      <c r="B14" s="18">
        <f>ROUND(1/'Test Results (RAW)'!B51*0.422453703703704,0)</f>
        <v>116</v>
      </c>
      <c r="C14" s="18">
        <f>ROUND(1/'Test Results (RAW)'!C51*0.422453703703704,0)</f>
        <v>116</v>
      </c>
      <c r="D14" s="18">
        <f>ROUND(1/'Test Results (RAW)'!D51*0.422453703703704,0)</f>
        <v>116</v>
      </c>
      <c r="E14" s="18">
        <f>ROUND(1/'Test Results (RAW)'!E51*0.422453703703704,0)</f>
        <v>107</v>
      </c>
    </row>
    <row r="16" spans="1:5" s="12" customFormat="1" ht="15.75">
      <c r="A16" s="12" t="s">
        <v>26</v>
      </c>
      <c r="B16" s="19">
        <f>ROUND('Test Results (RAW)'!B65*1.24859533025346,0)</f>
        <v>110</v>
      </c>
      <c r="C16" s="19">
        <f>ROUND('Test Results (RAW)'!C65*1.24859533025346,0)</f>
        <v>109</v>
      </c>
      <c r="D16" s="19">
        <f>ROUND('Test Results (RAW)'!D65*1.24859533025346,0)</f>
        <v>110</v>
      </c>
      <c r="E16" s="19">
        <f>ROUND('Test Results (RAW)'!E65*1.24859533025346,0)</f>
        <v>94</v>
      </c>
    </row>
    <row r="18" spans="1:5" s="3" customFormat="1" ht="15.75">
      <c r="A18" s="3" t="s">
        <v>93</v>
      </c>
      <c r="B18" s="17"/>
      <c r="C18" s="17"/>
      <c r="D18" s="17"/>
      <c r="E18" s="17"/>
    </row>
    <row r="19" spans="1:5" s="8" customFormat="1" ht="12.75">
      <c r="A19" s="8" t="s">
        <v>48</v>
      </c>
      <c r="B19" s="10">
        <f>'Test Results (RAW)'!B81</f>
        <v>0.004675925925925926</v>
      </c>
      <c r="C19" s="10">
        <f>'Test Results (RAW)'!C81</f>
        <v>0.0046875</v>
      </c>
      <c r="D19" s="10">
        <f>'Test Results (RAW)'!D81</f>
        <v>0.0046875</v>
      </c>
      <c r="E19" s="10">
        <f>'Test Results (RAW)'!E81</f>
        <v>0.005138888888888889</v>
      </c>
    </row>
    <row r="20" spans="1:5" s="8" customFormat="1" ht="12.75">
      <c r="A20" s="8" t="s">
        <v>49</v>
      </c>
      <c r="B20" s="10">
        <f>'Test Results (RAW)'!B83</f>
        <v>0.00030092592592592595</v>
      </c>
      <c r="C20" s="10">
        <f>'Test Results (RAW)'!C83</f>
        <v>0.00030092592592592595</v>
      </c>
      <c r="D20" s="10">
        <f>'Test Results (RAW)'!D83</f>
        <v>0.00030092592592592595</v>
      </c>
      <c r="E20" s="10">
        <f>'Test Results (RAW)'!E83</f>
        <v>0.00030092592592592595</v>
      </c>
    </row>
    <row r="21" spans="1:5" s="8" customFormat="1" ht="12.75">
      <c r="A21" s="8" t="s">
        <v>50</v>
      </c>
      <c r="B21" s="10">
        <f>'Test Results (RAW)'!B85</f>
        <v>0.008923611111111111</v>
      </c>
      <c r="C21" s="10">
        <f>'Test Results (RAW)'!C85</f>
        <v>0.008865740740740742</v>
      </c>
      <c r="D21" s="10">
        <f>'Test Results (RAW)'!D85</f>
        <v>0.008923611111111111</v>
      </c>
      <c r="E21" s="10">
        <f>'Test Results (RAW)'!E85</f>
        <v>0.009074074074074073</v>
      </c>
    </row>
    <row r="22" spans="1:5" s="8" customFormat="1" ht="12.75">
      <c r="A22" s="8" t="s">
        <v>51</v>
      </c>
      <c r="B22" s="10">
        <f>'Test Results (RAW)'!B87</f>
        <v>0.006643518518518518</v>
      </c>
      <c r="C22" s="10">
        <f>'Test Results (RAW)'!C87</f>
        <v>0.006666666666666667</v>
      </c>
      <c r="D22" s="10">
        <f>'Test Results (RAW)'!D87</f>
        <v>0.00662037037037037</v>
      </c>
      <c r="E22" s="10">
        <f>'Test Results (RAW)'!E87</f>
        <v>0.006631944444444445</v>
      </c>
    </row>
    <row r="23" spans="1:5" s="8" customFormat="1" ht="12.75">
      <c r="A23" s="8" t="s">
        <v>52</v>
      </c>
      <c r="B23" s="25">
        <f>'Test Results (RAW)'!B98</f>
        <v>0.005324074074074075</v>
      </c>
      <c r="C23" s="25">
        <f>'Test Results (RAW)'!C98</f>
        <v>0.0053138848280771</v>
      </c>
      <c r="D23" s="25">
        <f>'Test Results (RAW)'!D98</f>
        <v>0.005326228174825314</v>
      </c>
      <c r="E23" s="25">
        <f>'Test Results (RAW)'!E98</f>
        <v>0.006113876561375637</v>
      </c>
    </row>
    <row r="24" spans="1:5" s="12" customFormat="1" ht="15.75">
      <c r="A24" s="6" t="s">
        <v>90</v>
      </c>
      <c r="B24" s="18">
        <f>ROUND(GEOMEAN(1/B19,1/B20,1/B21,1/B22,1/B23)*0.333418181050854,0)</f>
        <v>99</v>
      </c>
      <c r="C24" s="18">
        <f>ROUND(GEOMEAN(1/C19,1/C20,1/C21,1/C22,1/C23)*0.333418181050854,0)</f>
        <v>99</v>
      </c>
      <c r="D24" s="18">
        <f>ROUND(GEOMEAN(1/D19,1/D20,1/D21,1/D22,1/D23)*0.333418181050854,0)</f>
        <v>99</v>
      </c>
      <c r="E24" s="18">
        <f>ROUND(GEOMEAN(1/E19,1/E20,1/E21,1/E22,1/E23)*0.333418181050854,0)</f>
        <v>94</v>
      </c>
    </row>
    <row r="26" spans="1:5" s="3" customFormat="1" ht="15.75">
      <c r="A26" s="3" t="s">
        <v>105</v>
      </c>
      <c r="B26" s="17"/>
      <c r="C26" s="17"/>
      <c r="D26" s="17"/>
      <c r="E26" s="17"/>
    </row>
    <row r="27" spans="1:5" s="6" customFormat="1" ht="12.75">
      <c r="A27" s="6" t="s">
        <v>39</v>
      </c>
      <c r="B27" s="7">
        <f>'Test Results (RAW)'!B67</f>
        <v>0.1586</v>
      </c>
      <c r="C27" s="7">
        <f>'Test Results (RAW)'!C67</f>
        <v>0.1539</v>
      </c>
      <c r="D27" s="7">
        <f>'Test Results (RAW)'!D67</f>
        <v>0.1522</v>
      </c>
      <c r="E27" s="7">
        <f>'Test Results (RAW)'!E67</f>
        <v>0.1398</v>
      </c>
    </row>
    <row r="28" spans="1:5" s="6" customFormat="1" ht="12.75">
      <c r="A28" s="6" t="s">
        <v>40</v>
      </c>
      <c r="B28" s="7">
        <f>'Test Results (RAW)'!B72</f>
        <v>2.5968</v>
      </c>
      <c r="C28" s="7">
        <f>'Test Results (RAW)'!C72</f>
        <v>2.6137</v>
      </c>
      <c r="D28" s="7">
        <f>'Test Results (RAW)'!D72</f>
        <v>2.5768</v>
      </c>
      <c r="E28" s="7">
        <f>'Test Results (RAW)'!E72</f>
        <v>2.399</v>
      </c>
    </row>
    <row r="29" spans="1:5" s="8" customFormat="1" ht="12.75">
      <c r="A29" s="8" t="s">
        <v>43</v>
      </c>
      <c r="B29" s="9">
        <f>'Test Results (RAW)'!B79</f>
        <v>0.052493</v>
      </c>
      <c r="C29" s="9">
        <f>'Test Results (RAW)'!C79</f>
        <v>0.052139</v>
      </c>
      <c r="D29" s="9">
        <f>'Test Results (RAW)'!D79</f>
        <v>0.052869</v>
      </c>
      <c r="E29" s="9">
        <f>'Test Results (RAW)'!E79</f>
        <v>0.060817</v>
      </c>
    </row>
    <row r="30" spans="1:5" s="12" customFormat="1" ht="15.75">
      <c r="A30" s="6" t="s">
        <v>90</v>
      </c>
      <c r="B30" s="19">
        <f>ROUND(GEOMEAN(B27,B28,1/B29)*53.6190379586531,0)</f>
        <v>107</v>
      </c>
      <c r="C30" s="19">
        <f>ROUND(GEOMEAN(C27,C28,1/C29)*53.6190379586531,0)</f>
        <v>106</v>
      </c>
      <c r="D30" s="19">
        <f>ROUND(GEOMEAN(D27,D28,1/D29)*53.6190379586531,0)</f>
        <v>105</v>
      </c>
      <c r="E30" s="19">
        <f>ROUND(GEOMEAN(E27,E28,1/E29)*53.6190379586531,0)</f>
        <v>95</v>
      </c>
    </row>
    <row r="32" spans="1:5" s="3" customFormat="1" ht="15.75">
      <c r="A32" s="3" t="s">
        <v>106</v>
      </c>
      <c r="B32" s="17"/>
      <c r="C32" s="17"/>
      <c r="D32" s="17"/>
      <c r="E32" s="17"/>
    </row>
    <row r="33" spans="1:5" s="8" customFormat="1" ht="12.75">
      <c r="A33" s="8" t="s">
        <v>13</v>
      </c>
      <c r="B33" s="10">
        <f>'Test Results (RAW)'!B20</f>
        <v>0.003310185185185185</v>
      </c>
      <c r="C33" s="10">
        <f>'Test Results (RAW)'!C20</f>
        <v>0.003321759259259259</v>
      </c>
      <c r="D33" s="10">
        <f>'Test Results (RAW)'!D20</f>
        <v>0.00337962962962963</v>
      </c>
      <c r="E33" s="10">
        <f>'Test Results (RAW)'!E20</f>
        <v>0.003900462962962963</v>
      </c>
    </row>
    <row r="34" spans="1:5" s="8" customFormat="1" ht="12.75">
      <c r="A34" s="8" t="s">
        <v>14</v>
      </c>
      <c r="B34" s="10">
        <f>'Test Results (RAW)'!B22</f>
        <v>0.0013194444444444443</v>
      </c>
      <c r="C34" s="10">
        <f>'Test Results (RAW)'!C22</f>
        <v>0.0013194444444444443</v>
      </c>
      <c r="D34" s="10">
        <f>'Test Results (RAW)'!D22</f>
        <v>0.0013541666666666667</v>
      </c>
      <c r="E34" s="10">
        <f>'Test Results (RAW)'!E22</f>
        <v>0.0015856481481481479</v>
      </c>
    </row>
    <row r="35" spans="1:5" s="12" customFormat="1" ht="15.75">
      <c r="A35" s="6" t="s">
        <v>90</v>
      </c>
      <c r="B35" s="18">
        <f>ROUND(GEOMEAN(1/B33,1/B34)*0.21365690582181,0)</f>
        <v>102</v>
      </c>
      <c r="C35" s="18">
        <f>ROUND(GEOMEAN(1/C33,1/C34)*0.21365690582181,0)</f>
        <v>102</v>
      </c>
      <c r="D35" s="18">
        <f>ROUND(GEOMEAN(1/D33,1/D34)*0.21365690582181,0)</f>
        <v>100</v>
      </c>
      <c r="E35" s="18">
        <f>ROUND(GEOMEAN(1/E33,1/E34)*0.21365690582181,0)</f>
        <v>86</v>
      </c>
    </row>
    <row r="37" spans="1:5" s="12" customFormat="1" ht="15.75">
      <c r="A37" s="12" t="s">
        <v>96</v>
      </c>
      <c r="B37" s="19">
        <f>ROUND('Test Results (RAW)'!B31*0.793650793650794,0)</f>
        <v>98</v>
      </c>
      <c r="C37" s="19">
        <f>ROUND('Test Results (RAW)'!C31*0.793650793650794,0)</f>
        <v>98</v>
      </c>
      <c r="D37" s="19">
        <f>ROUND('Test Results (RAW)'!D31*0.793650793650794,0)</f>
        <v>98</v>
      </c>
      <c r="E37" s="19">
        <f>ROUND('Test Results (RAW)'!E31*0.793650793650794,0)</f>
        <v>98</v>
      </c>
    </row>
    <row r="39" spans="1:5" s="3" customFormat="1" ht="15.75">
      <c r="A39" s="3" t="s">
        <v>97</v>
      </c>
      <c r="B39" s="17"/>
      <c r="C39" s="17"/>
      <c r="D39" s="17"/>
      <c r="E39" s="17"/>
    </row>
    <row r="40" spans="1:5" s="8" customFormat="1" ht="12.75">
      <c r="A40" s="8" t="s">
        <v>61</v>
      </c>
      <c r="B40" s="10">
        <f>'Test Results (RAW)'!B100</f>
        <v>0.002615740740740741</v>
      </c>
      <c r="C40" s="10">
        <f>'Test Results (RAW)'!C100</f>
        <v>0.002615740740740741</v>
      </c>
      <c r="D40" s="10">
        <f>'Test Results (RAW)'!D100</f>
        <v>0.0026388888888888885</v>
      </c>
      <c r="E40" s="10">
        <f>'Test Results (RAW)'!E100</f>
        <v>0.002777777777777778</v>
      </c>
    </row>
    <row r="41" spans="1:5" s="8" customFormat="1" ht="12.75">
      <c r="A41" s="8" t="s">
        <v>62</v>
      </c>
      <c r="B41" s="10">
        <f>'Test Results (RAW)'!B102</f>
        <v>0.0035185185185185185</v>
      </c>
      <c r="C41" s="10">
        <f>'Test Results (RAW)'!C102</f>
        <v>0.0035069444444444445</v>
      </c>
      <c r="D41" s="10">
        <f>'Test Results (RAW)'!D102</f>
        <v>0.0035648148148148154</v>
      </c>
      <c r="E41" s="10">
        <f>'Test Results (RAW)'!E102</f>
        <v>0.0038194444444444443</v>
      </c>
    </row>
    <row r="42" spans="1:5" s="8" customFormat="1" ht="12.75">
      <c r="A42" s="8" t="s">
        <v>98</v>
      </c>
      <c r="B42" s="10">
        <f>'Test Results (RAW)'!B104</f>
        <v>0.005486111111111112</v>
      </c>
      <c r="C42" s="10">
        <f>'Test Results (RAW)'!C104</f>
        <v>0.005497685185185185</v>
      </c>
      <c r="D42" s="10">
        <f>'Test Results (RAW)'!D104</f>
        <v>0.005532407407407407</v>
      </c>
      <c r="E42" s="10">
        <f>'Test Results (RAW)'!E104</f>
        <v>0.0065625</v>
      </c>
    </row>
    <row r="43" spans="1:5" s="8" customFormat="1" ht="12.75">
      <c r="A43" s="8" t="s">
        <v>64</v>
      </c>
      <c r="B43" s="10">
        <f>'Test Results (RAW)'!B106</f>
        <v>0.0075</v>
      </c>
      <c r="C43" s="10">
        <f>'Test Results (RAW)'!C106</f>
        <v>0.007488425925925926</v>
      </c>
      <c r="D43" s="10">
        <f>'Test Results (RAW)'!D106</f>
        <v>0.007581018518518518</v>
      </c>
      <c r="E43" s="10">
        <f>'Test Results (RAW)'!E106</f>
        <v>0.008715277777777778</v>
      </c>
    </row>
    <row r="44" spans="1:5" s="8" customFormat="1" ht="12.75">
      <c r="A44" s="8" t="s">
        <v>65</v>
      </c>
      <c r="B44" s="10">
        <f>'Test Results (RAW)'!B108</f>
        <v>0.00400462962962963</v>
      </c>
      <c r="C44" s="10">
        <f>'Test Results (RAW)'!C108</f>
        <v>0.003900462962962963</v>
      </c>
      <c r="D44" s="10">
        <f>'Test Results (RAW)'!D108</f>
        <v>0.004039351851851852</v>
      </c>
      <c r="E44" s="10">
        <f>'Test Results (RAW)'!E108</f>
        <v>0.0052430555555555555</v>
      </c>
    </row>
    <row r="45" spans="1:5" s="12" customFormat="1" ht="15.75">
      <c r="A45" s="6" t="s">
        <v>90</v>
      </c>
      <c r="B45" s="18">
        <f>ROUND(GEOMEAN(1/B40,1/B41,1/B42,1/B43,1/B44)*0.428280553799681,0)</f>
        <v>99</v>
      </c>
      <c r="C45" s="18">
        <f>ROUND(GEOMEAN(1/C40,1/C41,1/C42,1/C43,1/C44)*0.428280553799681,0)</f>
        <v>100</v>
      </c>
      <c r="D45" s="18">
        <f>ROUND(GEOMEAN(1/D40,1/D41,1/D42,1/D43,1/D44)*0.428280553799681,0)</f>
        <v>98</v>
      </c>
      <c r="E45" s="18">
        <f>ROUND(GEOMEAN(1/E40,1/E41,1/E42,1/E43,1/E44)*0.428280553799681,0)</f>
        <v>85</v>
      </c>
    </row>
    <row r="47" spans="1:5" s="3" customFormat="1" ht="15.75">
      <c r="A47" s="3" t="s">
        <v>107</v>
      </c>
      <c r="B47" s="17"/>
      <c r="C47" s="17"/>
      <c r="D47" s="17"/>
      <c r="E47" s="17"/>
    </row>
    <row r="48" spans="1:5" s="6" customFormat="1" ht="12.75">
      <c r="A48" s="6" t="s">
        <v>71</v>
      </c>
      <c r="B48" s="7">
        <f>'Test Results (RAW)'!B116</f>
        <v>54.4</v>
      </c>
      <c r="C48" s="7">
        <f>'Test Results (RAW)'!C116</f>
        <v>54.6</v>
      </c>
      <c r="D48" s="7">
        <f>'Test Results (RAW)'!D116</f>
        <v>53.4</v>
      </c>
      <c r="E48" s="7">
        <f>'Test Results (RAW)'!E116</f>
        <v>48</v>
      </c>
    </row>
    <row r="49" spans="1:5" s="6" customFormat="1" ht="12.75">
      <c r="A49" s="6" t="s">
        <v>72</v>
      </c>
      <c r="B49" s="24">
        <f>GEOMEAN('Test Results (RAW)'!B119:B122)</f>
        <v>194.11209976614677</v>
      </c>
      <c r="C49" s="24">
        <f>GEOMEAN('Test Results (RAW)'!C119:C122)</f>
        <v>194.01410600249042</v>
      </c>
      <c r="D49" s="24">
        <f>GEOMEAN('Test Results (RAW)'!D119:D122)</f>
        <v>193.6434515069963</v>
      </c>
      <c r="E49" s="24">
        <f>GEOMEAN('Test Results (RAW)'!E119:E122)</f>
        <v>184.66117232822324</v>
      </c>
    </row>
    <row r="50" spans="1:5" s="6" customFormat="1" ht="12.75">
      <c r="A50" s="6" t="s">
        <v>77</v>
      </c>
      <c r="B50" s="7">
        <f>'Test Results (RAW)'!B124</f>
        <v>41.1</v>
      </c>
      <c r="C50" s="7">
        <f>'Test Results (RAW)'!C124</f>
        <v>41</v>
      </c>
      <c r="D50" s="7">
        <f>'Test Results (RAW)'!D124</f>
        <v>41</v>
      </c>
      <c r="E50" s="7">
        <f>'Test Results (RAW)'!E124</f>
        <v>31</v>
      </c>
    </row>
    <row r="51" spans="1:5" s="6" customFormat="1" ht="12.75">
      <c r="A51" s="6" t="s">
        <v>100</v>
      </c>
      <c r="B51" s="7">
        <f>'Test Results (RAW)'!B126</f>
        <v>60.8</v>
      </c>
      <c r="C51" s="7">
        <f>'Test Results (RAW)'!C126</f>
        <v>61</v>
      </c>
      <c r="D51" s="7">
        <f>'Test Results (RAW)'!D126</f>
        <v>60</v>
      </c>
      <c r="E51" s="7">
        <f>'Test Results (RAW)'!E126</f>
        <v>46</v>
      </c>
    </row>
    <row r="52" spans="1:5" s="6" customFormat="1" ht="12.75">
      <c r="A52" s="6" t="s">
        <v>79</v>
      </c>
      <c r="B52" s="7">
        <f>'Test Results (RAW)'!B131</f>
        <v>42</v>
      </c>
      <c r="C52" s="7">
        <f>'Test Results (RAW)'!C131</f>
        <v>42</v>
      </c>
      <c r="D52" s="7">
        <f>'Test Results (RAW)'!D131</f>
        <v>42</v>
      </c>
      <c r="E52" s="7">
        <f>'Test Results (RAW)'!E131</f>
        <v>38</v>
      </c>
    </row>
    <row r="53" spans="1:5" s="6" customFormat="1" ht="12.75">
      <c r="A53" s="6" t="s">
        <v>83</v>
      </c>
      <c r="B53" s="7">
        <f>'Test Results (RAW)'!B133</f>
        <v>133</v>
      </c>
      <c r="C53" s="7">
        <f>'Test Results (RAW)'!C133</f>
        <v>133</v>
      </c>
      <c r="D53" s="7">
        <f>'Test Results (RAW)'!D133</f>
        <v>128</v>
      </c>
      <c r="E53" s="7">
        <f>'Test Results (RAW)'!E133</f>
        <v>109</v>
      </c>
    </row>
    <row r="54" spans="1:5" s="6" customFormat="1" ht="12.75">
      <c r="A54" s="6" t="s">
        <v>84</v>
      </c>
      <c r="B54" s="7">
        <f>'Test Results (RAW)'!B135</f>
        <v>47.4</v>
      </c>
      <c r="C54" s="7">
        <f>'Test Results (RAW)'!C135</f>
        <v>48</v>
      </c>
      <c r="D54" s="7">
        <f>'Test Results (RAW)'!D135</f>
        <v>47</v>
      </c>
      <c r="E54" s="7">
        <f>'Test Results (RAW)'!E135</f>
        <v>42</v>
      </c>
    </row>
    <row r="55" spans="1:5" s="6" customFormat="1" ht="12.75">
      <c r="A55" s="6" t="s">
        <v>85</v>
      </c>
      <c r="B55" s="7">
        <f>'Test Results (RAW)'!B137</f>
        <v>40.4</v>
      </c>
      <c r="C55" s="7">
        <f>'Test Results (RAW)'!C137</f>
        <v>39</v>
      </c>
      <c r="D55" s="7">
        <f>'Test Results (RAW)'!D137</f>
        <v>37</v>
      </c>
      <c r="E55" s="7">
        <f>'Test Results (RAW)'!E137</f>
        <v>28</v>
      </c>
    </row>
    <row r="56" spans="1:5" s="12" customFormat="1" ht="15.75">
      <c r="A56" s="6" t="s">
        <v>90</v>
      </c>
      <c r="B56" s="19">
        <f>ROUND(GEOMEAN(B48,B49,B50,B51,B52,B53,B54,B55)*1.57265155390077,0)</f>
        <v>101</v>
      </c>
      <c r="C56" s="19">
        <f>ROUND(GEOMEAN(C48,C49,C50,C51,C52,C53,C54,C55)*1.57265155390077,0)</f>
        <v>100</v>
      </c>
      <c r="D56" s="19">
        <f>ROUND(GEOMEAN(D48,D49,D50,D51,D52,D53,D54,D55)*1.57265155390077,0)</f>
        <v>99</v>
      </c>
      <c r="E56" s="19">
        <f>ROUND(GEOMEAN(E48,E49,E50,E51,E52,E53,E54,E55)*1.57265155390077,0)</f>
        <v>83</v>
      </c>
    </row>
    <row r="58" spans="1:5" s="20" customFormat="1" ht="15.75">
      <c r="A58" s="20" t="s">
        <v>3</v>
      </c>
      <c r="B58" s="21">
        <f>ROUND(AVERAGE(B6,B12,B14,B16,B24,B30,B35,B37,B45,B56),0)</f>
        <v>105</v>
      </c>
      <c r="C58" s="21">
        <f>ROUND(AVERAGE(C6,C12,C14,C16,C24,C30,C35,C37,C45,C56),0)</f>
        <v>105</v>
      </c>
      <c r="D58" s="21">
        <f>ROUND(AVERAGE(D6,D12,D14,D16,D24,D30,D35,D37,D45,D56),0)</f>
        <v>104</v>
      </c>
      <c r="E58" s="21">
        <f>ROUND(AVERAGE(E6,E12,E14,E16,E24,E30,E35,E37,E45,E56),0)</f>
        <v>94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48.125" style="1" bestFit="1" customWidth="1"/>
    <col min="2" max="2" width="13.125" style="2" customWidth="1"/>
    <col min="3" max="3" width="13.00390625" style="2" customWidth="1"/>
    <col min="4" max="4" width="12.75390625" style="2" customWidth="1"/>
    <col min="5" max="5" width="12.00390625" style="2" customWidth="1"/>
    <col min="6" max="16384" width="9.125" style="1" customWidth="1"/>
  </cols>
  <sheetData>
    <row r="1" spans="2:5" s="28" customFormat="1" ht="51" customHeight="1">
      <c r="B1" s="29" t="str">
        <f>'Test Results (RAW)'!$B1</f>
        <v>DDR2-800 4-4-4-12 Unganged</v>
      </c>
      <c r="C1" s="29" t="str">
        <f>'Test Results (RAW)'!C1</f>
        <v>DDR2-800 4-4-4-12 Ganged</v>
      </c>
      <c r="D1" s="29" t="str">
        <f>'Test Results (RAW)'!D1</f>
        <v>DDR2-800 6-6-6-18 Unganged</v>
      </c>
      <c r="E1" s="29" t="str">
        <f>'Test Results (RAW)'!E1</f>
        <v>DDR2-400 4-4-4-12 Unganged</v>
      </c>
    </row>
    <row r="2" spans="1:5" s="5" customFormat="1" ht="15.75">
      <c r="A2" s="3" t="s">
        <v>0</v>
      </c>
      <c r="B2" s="4"/>
      <c r="C2" s="4"/>
      <c r="D2" s="4"/>
      <c r="E2" s="4"/>
    </row>
    <row r="3" spans="1:5" s="6" customFormat="1" ht="12.75">
      <c r="A3" s="6" t="s">
        <v>1</v>
      </c>
      <c r="B3" s="26">
        <f>'Test Results (RAW)'!$B3/'Test Results (RAW)'!$B3</f>
        <v>1</v>
      </c>
      <c r="C3" s="26">
        <f>'Test Results (RAW)'!C3/'Test Results (RAW)'!$B3</f>
        <v>0.9282930631332814</v>
      </c>
      <c r="D3" s="26">
        <f>'Test Results (RAW)'!D3/'Test Results (RAW)'!$B3</f>
        <v>0.9984411535463757</v>
      </c>
      <c r="E3" s="26">
        <f>'Test Results (RAW)'!E3/'Test Results (RAW)'!$B3</f>
        <v>0.9602494154325799</v>
      </c>
    </row>
    <row r="4" spans="1:5" s="6" customFormat="1" ht="12.75">
      <c r="A4" s="6" t="s">
        <v>2</v>
      </c>
      <c r="B4" s="26">
        <f>'Test Results (RAW)'!$B4/'Test Results (RAW)'!$B4</f>
        <v>1</v>
      </c>
      <c r="C4" s="26">
        <f>'Test Results (RAW)'!C4/'Test Results (RAW)'!$B4</f>
        <v>1</v>
      </c>
      <c r="D4" s="26">
        <f>'Test Results (RAW)'!D4/'Test Results (RAW)'!$B4</f>
        <v>0.9930178432893716</v>
      </c>
      <c r="E4" s="26">
        <f>'Test Results (RAW)'!E4/'Test Results (RAW)'!$B4</f>
        <v>0.9456943366951124</v>
      </c>
    </row>
    <row r="5" spans="1:5" s="6" customFormat="1" ht="12.75">
      <c r="A5" s="6" t="s">
        <v>3</v>
      </c>
      <c r="B5" s="26">
        <f>'Test Results (RAW)'!$B5/'Test Results (RAW)'!$B5</f>
        <v>1</v>
      </c>
      <c r="C5" s="26">
        <f>'Test Results (RAW)'!C5/'Test Results (RAW)'!$B5</f>
        <v>0.9634525660964232</v>
      </c>
      <c r="D5" s="26">
        <f>'Test Results (RAW)'!D5/'Test Results (RAW)'!$B5</f>
        <v>0.995334370139969</v>
      </c>
      <c r="E5" s="26">
        <f>'Test Results (RAW)'!E5/'Test Results (RAW)'!$B5</f>
        <v>0.9525660964230172</v>
      </c>
    </row>
    <row r="6" spans="2:5" ht="12.75">
      <c r="B6" s="16"/>
      <c r="C6" s="16"/>
      <c r="D6" s="16"/>
      <c r="E6" s="16"/>
    </row>
    <row r="7" spans="1:5" s="5" customFormat="1" ht="15.75">
      <c r="A7" s="3" t="s">
        <v>4</v>
      </c>
      <c r="B7" s="27"/>
      <c r="C7" s="27"/>
      <c r="D7" s="27"/>
      <c r="E7" s="27"/>
    </row>
    <row r="8" spans="1:5" s="8" customFormat="1" ht="12.75">
      <c r="A8" s="8" t="s">
        <v>5</v>
      </c>
      <c r="B8" s="15">
        <f>'Test Results (RAW)'!$B8/'Test Results (RAW)'!$B8</f>
        <v>1</v>
      </c>
      <c r="C8" s="15">
        <f>'Test Results (RAW)'!$B8/'Test Results (RAW)'!C8</f>
        <v>0.9803312629399586</v>
      </c>
      <c r="D8" s="15">
        <f>'Test Results (RAW)'!$B8/'Test Results (RAW)'!D8</f>
        <v>0.9712820512820514</v>
      </c>
      <c r="E8" s="15">
        <f>'Test Results (RAW)'!$B8/'Test Results (RAW)'!E8</f>
        <v>0.9001901140684412</v>
      </c>
    </row>
    <row r="9" spans="1:5" s="8" customFormat="1" ht="12.75">
      <c r="A9" s="8" t="s">
        <v>6</v>
      </c>
      <c r="B9" s="15">
        <f>'Test Results (RAW)'!$B9/'Test Results (RAW)'!$B9</f>
        <v>1</v>
      </c>
      <c r="C9" s="15">
        <f>'Test Results (RAW)'!$B9/'Test Results (RAW)'!C9</f>
        <v>0.9939411425274093</v>
      </c>
      <c r="D9" s="15">
        <f>'Test Results (RAW)'!$B9/'Test Results (RAW)'!D9</f>
        <v>0.9726143421795596</v>
      </c>
      <c r="E9" s="15">
        <f>'Test Results (RAW)'!$B9/'Test Results (RAW)'!E9</f>
        <v>0.9164671455174248</v>
      </c>
    </row>
    <row r="10" spans="1:5" s="8" customFormat="1" ht="12.75">
      <c r="A10" s="8" t="s">
        <v>2</v>
      </c>
      <c r="B10" s="15">
        <f>'Test Results (RAW)'!$B10/'Test Results (RAW)'!$B10</f>
        <v>1</v>
      </c>
      <c r="C10" s="15">
        <f>'Test Results (RAW)'!$B10/'Test Results (RAW)'!C10</f>
        <v>1.0038606489567055</v>
      </c>
      <c r="D10" s="15">
        <f>'Test Results (RAW)'!$B10/'Test Results (RAW)'!D10</f>
        <v>0.9870751988430947</v>
      </c>
      <c r="E10" s="15">
        <f>'Test Results (RAW)'!$B10/'Test Results (RAW)'!E10</f>
        <v>0.9811337705507142</v>
      </c>
    </row>
    <row r="11" spans="1:5" s="8" customFormat="1" ht="12.75">
      <c r="A11" s="8" t="s">
        <v>3</v>
      </c>
      <c r="B11" s="15">
        <f>'Test Results (RAW)'!$B11/'Test Results (RAW)'!$B11</f>
        <v>1</v>
      </c>
      <c r="C11" s="15">
        <f>'Test Results (RAW)'!$B11/'Test Results (RAW)'!C11</f>
        <v>0.9928160919540231</v>
      </c>
      <c r="D11" s="15">
        <f>'Test Results (RAW)'!$B11/'Test Results (RAW)'!D11</f>
        <v>0.9769085768143262</v>
      </c>
      <c r="E11" s="15">
        <f>'Test Results (RAW)'!$B11/'Test Results (RAW)'!E11</f>
        <v>0.9318948078219824</v>
      </c>
    </row>
    <row r="12" spans="2:5" ht="12.75">
      <c r="B12" s="16"/>
      <c r="C12" s="16"/>
      <c r="D12" s="16"/>
      <c r="E12" s="16"/>
    </row>
    <row r="13" spans="1:5" s="5" customFormat="1" ht="15.75">
      <c r="A13" s="3" t="s">
        <v>7</v>
      </c>
      <c r="B13" s="27"/>
      <c r="C13" s="27"/>
      <c r="D13" s="27"/>
      <c r="E13" s="27"/>
    </row>
    <row r="14" spans="1:5" s="6" customFormat="1" ht="12.75">
      <c r="A14" s="6" t="s">
        <v>8</v>
      </c>
      <c r="B14" s="26">
        <f>'Test Results (RAW)'!$B14/'Test Results (RAW)'!$B14</f>
        <v>1</v>
      </c>
      <c r="C14" s="26">
        <f>'Test Results (RAW)'!C14/'Test Results (RAW)'!$B14</f>
        <v>1.0251572327044023</v>
      </c>
      <c r="D14" s="26">
        <f>'Test Results (RAW)'!D14/'Test Results (RAW)'!$B14</f>
        <v>0.9968553459119496</v>
      </c>
      <c r="E14" s="26">
        <f>'Test Results (RAW)'!E14/'Test Results (RAW)'!$B14</f>
        <v>0.7547169811320754</v>
      </c>
    </row>
    <row r="15" spans="1:5" s="6" customFormat="1" ht="12.75">
      <c r="A15" s="6" t="s">
        <v>9</v>
      </c>
      <c r="B15" s="26">
        <f>'Test Results (RAW)'!$B15/'Test Results (RAW)'!$B15</f>
        <v>1</v>
      </c>
      <c r="C15" s="26">
        <f>'Test Results (RAW)'!C15/'Test Results (RAW)'!$B15</f>
        <v>1.0153374233128836</v>
      </c>
      <c r="D15" s="26">
        <f>'Test Results (RAW)'!D15/'Test Results (RAW)'!$B15</f>
        <v>0.9723926380368099</v>
      </c>
      <c r="E15" s="26">
        <f>'Test Results (RAW)'!E15/'Test Results (RAW)'!$B15</f>
        <v>0.8957055214723927</v>
      </c>
    </row>
    <row r="16" spans="1:5" s="6" customFormat="1" ht="12.75">
      <c r="A16" s="6" t="s">
        <v>10</v>
      </c>
      <c r="B16" s="26">
        <f>'Test Results (RAW)'!$B16/'Test Results (RAW)'!$B16</f>
        <v>1</v>
      </c>
      <c r="C16" s="26">
        <f>'Test Results (RAW)'!C16/'Test Results (RAW)'!$B16</f>
        <v>0.9878048780487806</v>
      </c>
      <c r="D16" s="26">
        <f>'Test Results (RAW)'!D16/'Test Results (RAW)'!$B16</f>
        <v>0.9939024390243902</v>
      </c>
      <c r="E16" s="26">
        <f>'Test Results (RAW)'!E16/'Test Results (RAW)'!$B16</f>
        <v>0.791158536585366</v>
      </c>
    </row>
    <row r="17" spans="1:5" s="6" customFormat="1" ht="12.75">
      <c r="A17" s="6" t="s">
        <v>3</v>
      </c>
      <c r="B17" s="26">
        <f>'Test Results (RAW)'!$B17/'Test Results (RAW)'!$B17</f>
        <v>1</v>
      </c>
      <c r="C17" s="26">
        <f>'Test Results (RAW)'!C17/'Test Results (RAW)'!$B17</f>
        <v>1.016260162601626</v>
      </c>
      <c r="D17" s="26">
        <f>'Test Results (RAW)'!D17/'Test Results (RAW)'!$B17</f>
        <v>0.9972899728997291</v>
      </c>
      <c r="E17" s="26">
        <f>'Test Results (RAW)'!E17/'Test Results (RAW)'!$B17</f>
        <v>0.7750677506775068</v>
      </c>
    </row>
    <row r="18" spans="1:5" s="8" customFormat="1" ht="12.75">
      <c r="A18" s="8" t="s">
        <v>2</v>
      </c>
      <c r="B18" s="15">
        <f>'Test Results (RAW)'!$B18/'Test Results (RAW)'!$B18</f>
        <v>1</v>
      </c>
      <c r="C18" s="15">
        <f>'Test Results (RAW)'!$B18/'Test Results (RAW)'!C18</f>
        <v>1.0168539325842696</v>
      </c>
      <c r="D18" s="15">
        <f>'Test Results (RAW)'!$B18/'Test Results (RAW)'!D18</f>
        <v>0.9945054945054945</v>
      </c>
      <c r="E18" s="15">
        <f>'Test Results (RAW)'!$B18/'Test Results (RAW)'!E18</f>
        <v>0.9945054945054945</v>
      </c>
    </row>
    <row r="19" spans="2:5" ht="12.75">
      <c r="B19" s="16"/>
      <c r="C19" s="16"/>
      <c r="D19" s="16"/>
      <c r="E19" s="16"/>
    </row>
    <row r="20" spans="1:5" s="8" customFormat="1" ht="15.75">
      <c r="A20" s="11" t="s">
        <v>13</v>
      </c>
      <c r="B20" s="15">
        <f>'Test Results (RAW)'!$B20/'Test Results (RAW)'!$B20</f>
        <v>1</v>
      </c>
      <c r="C20" s="15">
        <f>'Test Results (RAW)'!$B20/'Test Results (RAW)'!C20</f>
        <v>0.9965156794425087</v>
      </c>
      <c r="D20" s="15">
        <f>'Test Results (RAW)'!$B20/'Test Results (RAW)'!D20</f>
        <v>0.9794520547945205</v>
      </c>
      <c r="E20" s="15">
        <f>'Test Results (RAW)'!$B20/'Test Results (RAW)'!E20</f>
        <v>0.8486646884272996</v>
      </c>
    </row>
    <row r="21" spans="2:5" ht="12.75">
      <c r="B21" s="16"/>
      <c r="C21" s="16"/>
      <c r="D21" s="16"/>
      <c r="E21" s="16"/>
    </row>
    <row r="22" spans="1:5" s="8" customFormat="1" ht="15.75">
      <c r="A22" s="11" t="s">
        <v>14</v>
      </c>
      <c r="B22" s="15">
        <f>'Test Results (RAW)'!$B22/'Test Results (RAW)'!$B22</f>
        <v>1</v>
      </c>
      <c r="C22" s="15">
        <f>'Test Results (RAW)'!$B22/'Test Results (RAW)'!C22</f>
        <v>1</v>
      </c>
      <c r="D22" s="15">
        <f>'Test Results (RAW)'!$B22/'Test Results (RAW)'!D22</f>
        <v>0.9743589743589742</v>
      </c>
      <c r="E22" s="15">
        <f>'Test Results (RAW)'!$B22/'Test Results (RAW)'!E22</f>
        <v>0.8321167883211679</v>
      </c>
    </row>
    <row r="23" spans="2:5" ht="12.75">
      <c r="B23" s="16"/>
      <c r="C23" s="16"/>
      <c r="D23" s="16"/>
      <c r="E23" s="16"/>
    </row>
    <row r="24" spans="1:5" s="5" customFormat="1" ht="15.75">
      <c r="A24" s="3" t="s">
        <v>15</v>
      </c>
      <c r="B24" s="27"/>
      <c r="C24" s="27"/>
      <c r="D24" s="27"/>
      <c r="E24" s="27"/>
    </row>
    <row r="25" spans="1:5" s="6" customFormat="1" ht="12.75">
      <c r="A25" s="6" t="s">
        <v>16</v>
      </c>
      <c r="B25" s="26">
        <f>'Test Results (RAW)'!$B25/'Test Results (RAW)'!$B25</f>
        <v>1</v>
      </c>
      <c r="C25" s="26">
        <f>'Test Results (RAW)'!C25/'Test Results (RAW)'!$B25</f>
        <v>1.0105263157894737</v>
      </c>
      <c r="D25" s="26">
        <f>'Test Results (RAW)'!D25/'Test Results (RAW)'!$B25</f>
        <v>1</v>
      </c>
      <c r="E25" s="26">
        <f>'Test Results (RAW)'!E25/'Test Results (RAW)'!$B25</f>
        <v>1</v>
      </c>
    </row>
    <row r="26" spans="1:5" s="6" customFormat="1" ht="12.75">
      <c r="A26" s="6" t="s">
        <v>17</v>
      </c>
      <c r="B26" s="26">
        <f>'Test Results (RAW)'!$B26/'Test Results (RAW)'!$B26</f>
        <v>1</v>
      </c>
      <c r="C26" s="26">
        <f>'Test Results (RAW)'!C26/'Test Results (RAW)'!$B26</f>
        <v>1</v>
      </c>
      <c r="D26" s="26">
        <f>'Test Results (RAW)'!D26/'Test Results (RAW)'!$B26</f>
        <v>1</v>
      </c>
      <c r="E26" s="26">
        <f>'Test Results (RAW)'!E26/'Test Results (RAW)'!$B26</f>
        <v>1</v>
      </c>
    </row>
    <row r="27" spans="1:5" s="6" customFormat="1" ht="12.75">
      <c r="A27" s="6" t="s">
        <v>18</v>
      </c>
      <c r="B27" s="26">
        <f>'Test Results (RAW)'!$B27/'Test Results (RAW)'!$B27</f>
        <v>1</v>
      </c>
      <c r="C27" s="26">
        <f>'Test Results (RAW)'!C27/'Test Results (RAW)'!$B27</f>
        <v>1</v>
      </c>
      <c r="D27" s="26">
        <f>'Test Results (RAW)'!D27/'Test Results (RAW)'!$B27</f>
        <v>1</v>
      </c>
      <c r="E27" s="26">
        <f>'Test Results (RAW)'!E27/'Test Results (RAW)'!$B27</f>
        <v>1</v>
      </c>
    </row>
    <row r="28" spans="1:5" s="6" customFormat="1" ht="12.75">
      <c r="A28" s="6" t="s">
        <v>19</v>
      </c>
      <c r="B28" s="26">
        <f>'Test Results (RAW)'!$B28/'Test Results (RAW)'!$B28</f>
        <v>1</v>
      </c>
      <c r="C28" s="26">
        <f>'Test Results (RAW)'!C28/'Test Results (RAW)'!$B28</f>
        <v>1</v>
      </c>
      <c r="D28" s="26">
        <f>'Test Results (RAW)'!D28/'Test Results (RAW)'!$B28</f>
        <v>1</v>
      </c>
      <c r="E28" s="26">
        <f>'Test Results (RAW)'!E28/'Test Results (RAW)'!$B28</f>
        <v>0.9879518072289156</v>
      </c>
    </row>
    <row r="29" spans="1:5" s="6" customFormat="1" ht="12.75">
      <c r="A29" s="6" t="s">
        <v>20</v>
      </c>
      <c r="B29" s="26">
        <f>'Test Results (RAW)'!$B29/'Test Results (RAW)'!$B29</f>
        <v>1</v>
      </c>
      <c r="C29" s="26">
        <f>'Test Results (RAW)'!C29/'Test Results (RAW)'!$B29</f>
        <v>1</v>
      </c>
      <c r="D29" s="26">
        <f>'Test Results (RAW)'!D29/'Test Results (RAW)'!$B29</f>
        <v>1</v>
      </c>
      <c r="E29" s="26">
        <f>'Test Results (RAW)'!E29/'Test Results (RAW)'!$B29</f>
        <v>1</v>
      </c>
    </row>
    <row r="30" spans="1:5" s="6" customFormat="1" ht="12.75">
      <c r="A30" s="6" t="s">
        <v>21</v>
      </c>
      <c r="B30" s="26">
        <f>'Test Results (RAW)'!$B30/'Test Results (RAW)'!$B30</f>
        <v>1</v>
      </c>
      <c r="C30" s="26">
        <f>'Test Results (RAW)'!C30/'Test Results (RAW)'!$B30</f>
        <v>1</v>
      </c>
      <c r="D30" s="26">
        <f>'Test Results (RAW)'!D30/'Test Results (RAW)'!$B30</f>
        <v>1</v>
      </c>
      <c r="E30" s="26">
        <f>'Test Results (RAW)'!E30/'Test Results (RAW)'!$B30</f>
        <v>1</v>
      </c>
    </row>
    <row r="31" spans="1:5" s="6" customFormat="1" ht="12.75">
      <c r="A31" s="6" t="s">
        <v>3</v>
      </c>
      <c r="B31" s="26">
        <f>'Test Results (RAW)'!$B31/'Test Results (RAW)'!$B31</f>
        <v>1</v>
      </c>
      <c r="C31" s="26">
        <f>'Test Results (RAW)'!C31/'Test Results (RAW)'!$B31</f>
        <v>1</v>
      </c>
      <c r="D31" s="26">
        <f>'Test Results (RAW)'!D31/'Test Results (RAW)'!$B31</f>
        <v>1</v>
      </c>
      <c r="E31" s="26">
        <f>'Test Results (RAW)'!E31/'Test Results (RAW)'!$B31</f>
        <v>0.9919354838709677</v>
      </c>
    </row>
    <row r="32" spans="2:5" ht="12.75">
      <c r="B32" s="16"/>
      <c r="C32" s="16"/>
      <c r="D32" s="16"/>
      <c r="E32" s="16"/>
    </row>
    <row r="33" spans="1:5" s="5" customFormat="1" ht="15.75">
      <c r="A33" s="3" t="s">
        <v>12</v>
      </c>
      <c r="B33" s="27"/>
      <c r="C33" s="27"/>
      <c r="D33" s="27"/>
      <c r="E33" s="27"/>
    </row>
    <row r="34" spans="1:5" s="8" customFormat="1" ht="12.75">
      <c r="A34" s="8" t="s">
        <v>22</v>
      </c>
      <c r="B34" s="15">
        <f>'Test Results (RAW)'!$B34/'Test Results (RAW)'!$B34</f>
        <v>1</v>
      </c>
      <c r="C34" s="15">
        <f>'Test Results (RAW)'!$B34/'Test Results (RAW)'!C34</f>
        <v>0.9866691701088998</v>
      </c>
      <c r="D34" s="15">
        <f>'Test Results (RAW)'!$B34/'Test Results (RAW)'!D34</f>
        <v>0.9895800640261126</v>
      </c>
      <c r="E34" s="15">
        <f>'Test Results (RAW)'!$B34/'Test Results (RAW)'!E34</f>
        <v>0.9312422470317208</v>
      </c>
    </row>
    <row r="35" spans="1:5" s="8" customFormat="1" ht="12.75">
      <c r="A35" s="8" t="s">
        <v>1</v>
      </c>
      <c r="B35" s="15">
        <f>'Test Results (RAW)'!$B35/'Test Results (RAW)'!$B35</f>
        <v>1</v>
      </c>
      <c r="C35" s="15">
        <f>'Test Results (RAW)'!$B35/'Test Results (RAW)'!C35</f>
        <v>0.9907303819721912</v>
      </c>
      <c r="D35" s="15">
        <f>'Test Results (RAW)'!$B35/'Test Results (RAW)'!D35</f>
        <v>0.990888746803069</v>
      </c>
      <c r="E35" s="15">
        <f>'Test Results (RAW)'!$B35/'Test Results (RAW)'!E35</f>
        <v>0.9428136882129278</v>
      </c>
    </row>
    <row r="36" spans="1:5" s="8" customFormat="1" ht="12.75">
      <c r="A36" s="8" t="s">
        <v>10</v>
      </c>
      <c r="B36" s="15">
        <f>'Test Results (RAW)'!$B36/'Test Results (RAW)'!$B36</f>
        <v>1</v>
      </c>
      <c r="C36" s="15">
        <f>'Test Results (RAW)'!$B36/'Test Results (RAW)'!C36</f>
        <v>0.9559546717981612</v>
      </c>
      <c r="D36" s="15">
        <f>'Test Results (RAW)'!$B36/'Test Results (RAW)'!D36</f>
        <v>0.9732259468872443</v>
      </c>
      <c r="E36" s="15">
        <f>'Test Results (RAW)'!$B36/'Test Results (RAW)'!E36</f>
        <v>0.9297151174880433</v>
      </c>
    </row>
    <row r="37" spans="1:5" s="8" customFormat="1" ht="12.75">
      <c r="A37" s="8" t="s">
        <v>9</v>
      </c>
      <c r="B37" s="15">
        <f>'Test Results (RAW)'!$B37/'Test Results (RAW)'!$B37</f>
        <v>1</v>
      </c>
      <c r="C37" s="15">
        <f>'Test Results (RAW)'!$B37/'Test Results (RAW)'!C37</f>
        <v>1.0101110229976211</v>
      </c>
      <c r="D37" s="15">
        <f>'Test Results (RAW)'!$B37/'Test Results (RAW)'!D37</f>
        <v>1.0027553631174966</v>
      </c>
      <c r="E37" s="15">
        <f>'Test Results (RAW)'!$B37/'Test Results (RAW)'!E37</f>
        <v>0.9188458070333634</v>
      </c>
    </row>
    <row r="38" spans="2:5" ht="12.75">
      <c r="B38" s="16"/>
      <c r="C38" s="16"/>
      <c r="D38" s="16"/>
      <c r="E38" s="16"/>
    </row>
    <row r="39" spans="1:5" s="5" customFormat="1" ht="15.75">
      <c r="A39" s="3" t="s">
        <v>11</v>
      </c>
      <c r="B39" s="27"/>
      <c r="C39" s="27"/>
      <c r="D39" s="27"/>
      <c r="E39" s="27"/>
    </row>
    <row r="40" spans="1:5" s="8" customFormat="1" ht="12.75">
      <c r="A40" s="8" t="s">
        <v>22</v>
      </c>
      <c r="B40" s="15">
        <f>'Test Results (RAW)'!$B40/'Test Results (RAW)'!$B40</f>
        <v>1</v>
      </c>
      <c r="C40" s="15">
        <f>'Test Results (RAW)'!$B40/'Test Results (RAW)'!C40</f>
        <v>1.0159374094465372</v>
      </c>
      <c r="D40" s="15">
        <f>'Test Results (RAW)'!$B40/'Test Results (RAW)'!D40</f>
        <v>0.9912355103194798</v>
      </c>
      <c r="E40" s="15">
        <f>'Test Results (RAW)'!$B40/'Test Results (RAW)'!E40</f>
        <v>0.9111226611226612</v>
      </c>
    </row>
    <row r="41" spans="1:5" s="8" customFormat="1" ht="12.75">
      <c r="A41" s="8" t="s">
        <v>10</v>
      </c>
      <c r="B41" s="15">
        <f>'Test Results (RAW)'!$B41/'Test Results (RAW)'!$B41</f>
        <v>1</v>
      </c>
      <c r="C41" s="15">
        <f>'Test Results (RAW)'!$B41/'Test Results (RAW)'!C41</f>
        <v>1.0184307530279095</v>
      </c>
      <c r="D41" s="15">
        <f>'Test Results (RAW)'!$B41/'Test Results (RAW)'!D41</f>
        <v>0.9928131416837782</v>
      </c>
      <c r="E41" s="15">
        <f>'Test Results (RAW)'!$B41/'Test Results (RAW)'!E41</f>
        <v>0.95789995047053</v>
      </c>
    </row>
    <row r="42" spans="1:5" s="8" customFormat="1" ht="12.75">
      <c r="A42" s="8" t="s">
        <v>1</v>
      </c>
      <c r="B42" s="15">
        <f>'Test Results (RAW)'!$B42/'Test Results (RAW)'!$B42</f>
        <v>1</v>
      </c>
      <c r="C42" s="15">
        <f>'Test Results (RAW)'!$B42/'Test Results (RAW)'!C42</f>
        <v>1.011579818031431</v>
      </c>
      <c r="D42" s="15">
        <f>'Test Results (RAW)'!$B42/'Test Results (RAW)'!D42</f>
        <v>0.9862903225806452</v>
      </c>
      <c r="E42" s="15">
        <f>'Test Results (RAW)'!$B42/'Test Results (RAW)'!E42</f>
        <v>0.8336741649625086</v>
      </c>
    </row>
    <row r="43" spans="1:5" s="8" customFormat="1" ht="12.75">
      <c r="A43" s="8" t="s">
        <v>23</v>
      </c>
      <c r="B43" s="15">
        <f>'Test Results (RAW)'!$B43/'Test Results (RAW)'!$B43</f>
        <v>1</v>
      </c>
      <c r="C43" s="15">
        <f>'Test Results (RAW)'!$B43/'Test Results (RAW)'!C43</f>
        <v>1.0174927113702623</v>
      </c>
      <c r="D43" s="15">
        <f>'Test Results (RAW)'!$B43/'Test Results (RAW)'!D43</f>
        <v>1</v>
      </c>
      <c r="E43" s="15">
        <f>'Test Results (RAW)'!$B43/'Test Results (RAW)'!E43</f>
        <v>0.9640883977900553</v>
      </c>
    </row>
    <row r="44" spans="2:5" ht="12.75">
      <c r="B44" s="16"/>
      <c r="C44" s="16"/>
      <c r="D44" s="16"/>
      <c r="E44" s="16"/>
    </row>
    <row r="45" spans="1:5" s="5" customFormat="1" ht="15.75">
      <c r="A45" s="3" t="s">
        <v>24</v>
      </c>
      <c r="B45" s="27"/>
      <c r="C45" s="27"/>
      <c r="D45" s="27"/>
      <c r="E45" s="27"/>
    </row>
    <row r="46" spans="1:5" s="6" customFormat="1" ht="12.75">
      <c r="A46" s="6" t="s">
        <v>10</v>
      </c>
      <c r="B46" s="26">
        <f>'Test Results (RAW)'!$B46/'Test Results (RAW)'!$B46</f>
        <v>1</v>
      </c>
      <c r="C46" s="26">
        <f>'Test Results (RAW)'!C46/'Test Results (RAW)'!$B46</f>
        <v>1.0300230946882216</v>
      </c>
      <c r="D46" s="26">
        <f>'Test Results (RAW)'!D46/'Test Results (RAW)'!$B46</f>
        <v>0.9861431870669745</v>
      </c>
      <c r="E46" s="26">
        <f>'Test Results (RAW)'!E46/'Test Results (RAW)'!$B46</f>
        <v>0.8983833718244804</v>
      </c>
    </row>
    <row r="47" spans="1:5" s="6" customFormat="1" ht="12.75">
      <c r="A47" s="6" t="s">
        <v>1</v>
      </c>
      <c r="B47" s="26">
        <f>'Test Results (RAW)'!$B47/'Test Results (RAW)'!$B47</f>
        <v>1</v>
      </c>
      <c r="C47" s="26">
        <f>'Test Results (RAW)'!C47/'Test Results (RAW)'!$B47</f>
        <v>1.0276497695852536</v>
      </c>
      <c r="D47" s="26">
        <f>'Test Results (RAW)'!D47/'Test Results (RAW)'!$B47</f>
        <v>0.9769585253456222</v>
      </c>
      <c r="E47" s="26">
        <f>'Test Results (RAW)'!E47/'Test Results (RAW)'!$B47</f>
        <v>0.8479262672811061</v>
      </c>
    </row>
    <row r="48" spans="1:5" s="6" customFormat="1" ht="12.75">
      <c r="A48" s="6" t="s">
        <v>9</v>
      </c>
      <c r="B48" s="26">
        <f>'Test Results (RAW)'!$B48/'Test Results (RAW)'!$B48</f>
        <v>1</v>
      </c>
      <c r="C48" s="26">
        <f>'Test Results (RAW)'!C48/'Test Results (RAW)'!$B48</f>
        <v>1.12111801242236</v>
      </c>
      <c r="D48" s="26">
        <f>'Test Results (RAW)'!D48/'Test Results (RAW)'!$B48</f>
        <v>1.0869565217391304</v>
      </c>
      <c r="E48" s="26">
        <f>'Test Results (RAW)'!E48/'Test Results (RAW)'!$B48</f>
        <v>1.0590062111801242</v>
      </c>
    </row>
    <row r="49" spans="1:5" s="6" customFormat="1" ht="12.75">
      <c r="A49" s="6" t="s">
        <v>22</v>
      </c>
      <c r="B49" s="26">
        <f>'Test Results (RAW)'!$B49/'Test Results (RAW)'!$B49</f>
        <v>1</v>
      </c>
      <c r="C49" s="26">
        <f>'Test Results (RAW)'!C49/'Test Results (RAW)'!$B49</f>
        <v>1.032520325203252</v>
      </c>
      <c r="D49" s="26">
        <f>'Test Results (RAW)'!D49/'Test Results (RAW)'!$B49</f>
        <v>0.983739837398374</v>
      </c>
      <c r="E49" s="26">
        <f>'Test Results (RAW)'!E49/'Test Results (RAW)'!$B49</f>
        <v>0.8617886178861789</v>
      </c>
    </row>
    <row r="50" spans="2:5" ht="12.75">
      <c r="B50" s="16"/>
      <c r="C50" s="16"/>
      <c r="D50" s="16"/>
      <c r="E50" s="16"/>
    </row>
    <row r="51" spans="1:5" s="8" customFormat="1" ht="15.75">
      <c r="A51" s="11" t="s">
        <v>25</v>
      </c>
      <c r="B51" s="15">
        <f>'Test Results (RAW)'!$B51/'Test Results (RAW)'!$B51</f>
        <v>1</v>
      </c>
      <c r="C51" s="15">
        <f>'Test Results (RAW)'!$B51/'Test Results (RAW)'!C51</f>
        <v>1</v>
      </c>
      <c r="D51" s="15">
        <f>'Test Results (RAW)'!$B51/'Test Results (RAW)'!D51</f>
        <v>1</v>
      </c>
      <c r="E51" s="15">
        <f>'Test Results (RAW)'!$B51/'Test Results (RAW)'!E51</f>
        <v>0.9235294117647058</v>
      </c>
    </row>
    <row r="52" spans="2:5" ht="12.75">
      <c r="B52" s="16"/>
      <c r="C52" s="16"/>
      <c r="D52" s="16"/>
      <c r="E52" s="16"/>
    </row>
    <row r="53" spans="1:5" s="5" customFormat="1" ht="15.75">
      <c r="A53" s="3" t="s">
        <v>26</v>
      </c>
      <c r="B53" s="27"/>
      <c r="C53" s="27"/>
      <c r="D53" s="27"/>
      <c r="E53" s="27"/>
    </row>
    <row r="54" spans="1:5" s="6" customFormat="1" ht="12.75">
      <c r="A54" s="6" t="s">
        <v>27</v>
      </c>
      <c r="B54" s="26">
        <f>'Test Results (RAW)'!$B54/'Test Results (RAW)'!$B54</f>
        <v>1</v>
      </c>
      <c r="C54" s="26">
        <f>'Test Results (RAW)'!C54/'Test Results (RAW)'!$B54</f>
        <v>0.9882339943655748</v>
      </c>
      <c r="D54" s="26">
        <f>'Test Results (RAW)'!D54/'Test Results (RAW)'!$B54</f>
        <v>0.9733193393360215</v>
      </c>
      <c r="E54" s="26">
        <f>'Test Results (RAW)'!E54/'Test Results (RAW)'!$B54</f>
        <v>0.7433574545655416</v>
      </c>
    </row>
    <row r="55" spans="1:5" s="6" customFormat="1" ht="12.75">
      <c r="A55" s="6" t="s">
        <v>28</v>
      </c>
      <c r="B55" s="26">
        <f>'Test Results (RAW)'!$B55/'Test Results (RAW)'!$B55</f>
        <v>1</v>
      </c>
      <c r="C55" s="26">
        <f>'Test Results (RAW)'!C55/'Test Results (RAW)'!$B55</f>
        <v>1.001623680759383</v>
      </c>
      <c r="D55" s="26">
        <f>'Test Results (RAW)'!D55/'Test Results (RAW)'!$B55</f>
        <v>0.9775807156685193</v>
      </c>
      <c r="E55" s="26">
        <f>'Test Results (RAW)'!E55/'Test Results (RAW)'!$B55</f>
        <v>0.9903828139636546</v>
      </c>
    </row>
    <row r="56" spans="1:5" s="6" customFormat="1" ht="12.75">
      <c r="A56" s="6" t="s">
        <v>29</v>
      </c>
      <c r="B56" s="26">
        <f>'Test Results (RAW)'!$B56/'Test Results (RAW)'!$B56</f>
        <v>1</v>
      </c>
      <c r="C56" s="26">
        <f>'Test Results (RAW)'!C56/'Test Results (RAW)'!$B56</f>
        <v>1.003422129772529</v>
      </c>
      <c r="D56" s="26">
        <f>'Test Results (RAW)'!D56/'Test Results (RAW)'!$B56</f>
        <v>0.9765818962624975</v>
      </c>
      <c r="E56" s="26">
        <f>'Test Results (RAW)'!E56/'Test Results (RAW)'!$B56</f>
        <v>0.9812789371267531</v>
      </c>
    </row>
    <row r="57" spans="1:5" s="6" customFormat="1" ht="12.75">
      <c r="A57" s="6" t="s">
        <v>30</v>
      </c>
      <c r="B57" s="26">
        <f>'Test Results (RAW)'!$B57/'Test Results (RAW)'!$B57</f>
        <v>1</v>
      </c>
      <c r="C57" s="26">
        <f>'Test Results (RAW)'!C57/'Test Results (RAW)'!$B57</f>
        <v>1.0267234701781565</v>
      </c>
      <c r="D57" s="26">
        <f>'Test Results (RAW)'!D57/'Test Results (RAW)'!$B57</f>
        <v>1.034856700232378</v>
      </c>
      <c r="E57" s="26">
        <f>'Test Results (RAW)'!E57/'Test Results (RAW)'!$B57</f>
        <v>0.690291763490834</v>
      </c>
    </row>
    <row r="58" spans="1:5" s="6" customFormat="1" ht="12.75">
      <c r="A58" s="6" t="s">
        <v>31</v>
      </c>
      <c r="B58" s="26">
        <f>'Test Results (RAW)'!$B58/'Test Results (RAW)'!$B58</f>
        <v>1</v>
      </c>
      <c r="C58" s="26">
        <f>'Test Results (RAW)'!C58/'Test Results (RAW)'!$B58</f>
        <v>0.9905588714053174</v>
      </c>
      <c r="D58" s="26">
        <f>'Test Results (RAW)'!D58/'Test Results (RAW)'!$B58</f>
        <v>0.9867607162235486</v>
      </c>
      <c r="E58" s="26">
        <f>'Test Results (RAW)'!E58/'Test Results (RAW)'!$B58</f>
        <v>0.980358111774281</v>
      </c>
    </row>
    <row r="59" spans="1:5" s="6" customFormat="1" ht="12.75">
      <c r="A59" s="6" t="s">
        <v>32</v>
      </c>
      <c r="B59" s="26">
        <f>'Test Results (RAW)'!$B59/'Test Results (RAW)'!$B59</f>
        <v>1</v>
      </c>
      <c r="C59" s="26">
        <f>'Test Results (RAW)'!C59/'Test Results (RAW)'!$B59</f>
        <v>0.9648869648869649</v>
      </c>
      <c r="D59" s="26">
        <f>'Test Results (RAW)'!D59/'Test Results (RAW)'!$B59</f>
        <v>1.101972101972102</v>
      </c>
      <c r="E59" s="26">
        <f>'Test Results (RAW)'!E59/'Test Results (RAW)'!$B59</f>
        <v>0.5901875901875901</v>
      </c>
    </row>
    <row r="60" spans="1:5" s="6" customFormat="1" ht="12.75">
      <c r="A60" s="6" t="s">
        <v>33</v>
      </c>
      <c r="B60" s="26">
        <f>'Test Results (RAW)'!$B60/'Test Results (RAW)'!$B60</f>
        <v>1</v>
      </c>
      <c r="C60" s="26">
        <f>'Test Results (RAW)'!C60/'Test Results (RAW)'!$B60</f>
        <v>0.9932700481722868</v>
      </c>
      <c r="D60" s="26">
        <f>'Test Results (RAW)'!D60/'Test Results (RAW)'!$B60</f>
        <v>0.9783224709549447</v>
      </c>
      <c r="E60" s="26">
        <f>'Test Results (RAW)'!E60/'Test Results (RAW)'!$B60</f>
        <v>0.9768347973930291</v>
      </c>
    </row>
    <row r="61" spans="1:5" s="6" customFormat="1" ht="12.75">
      <c r="A61" s="6" t="s">
        <v>34</v>
      </c>
      <c r="B61" s="26">
        <f>'Test Results (RAW)'!$B61/'Test Results (RAW)'!$B61</f>
        <v>1</v>
      </c>
      <c r="C61" s="26">
        <f>'Test Results (RAW)'!C61/'Test Results (RAW)'!$B61</f>
        <v>1.0131522668947819</v>
      </c>
      <c r="D61" s="26">
        <f>'Test Results (RAW)'!D61/'Test Results (RAW)'!$B61</f>
        <v>1.0090889649272883</v>
      </c>
      <c r="E61" s="26">
        <f>'Test Results (RAW)'!E61/'Test Results (RAW)'!$B61</f>
        <v>0.8339392643284859</v>
      </c>
    </row>
    <row r="62" spans="1:5" s="6" customFormat="1" ht="12.75">
      <c r="A62" s="6" t="s">
        <v>35</v>
      </c>
      <c r="B62" s="26">
        <f>'Test Results (RAW)'!$B62/'Test Results (RAW)'!$B62</f>
        <v>1</v>
      </c>
      <c r="C62" s="26">
        <f>'Test Results (RAW)'!C62/'Test Results (RAW)'!$B62</f>
        <v>0.9922797456857403</v>
      </c>
      <c r="D62" s="26">
        <f>'Test Results (RAW)'!D62/'Test Results (RAW)'!$B62</f>
        <v>1.002724795640327</v>
      </c>
      <c r="E62" s="26">
        <f>'Test Results (RAW)'!E62/'Test Results (RAW)'!$B62</f>
        <v>0.9813805631244323</v>
      </c>
    </row>
    <row r="63" spans="1:5" s="6" customFormat="1" ht="12.75">
      <c r="A63" s="6" t="s">
        <v>36</v>
      </c>
      <c r="B63" s="26">
        <f>'Test Results (RAW)'!$B63/'Test Results (RAW)'!$B63</f>
        <v>1</v>
      </c>
      <c r="C63" s="26">
        <f>'Test Results (RAW)'!C63/'Test Results (RAW)'!$B63</f>
        <v>0.9659863945578231</v>
      </c>
      <c r="D63" s="26">
        <f>'Test Results (RAW)'!D63/'Test Results (RAW)'!$B63</f>
        <v>0.9943004228718514</v>
      </c>
      <c r="E63" s="26">
        <f>'Test Results (RAW)'!E63/'Test Results (RAW)'!$B63</f>
        <v>0.9641478212906783</v>
      </c>
    </row>
    <row r="64" spans="1:5" s="6" customFormat="1" ht="12.75">
      <c r="A64" s="6" t="s">
        <v>37</v>
      </c>
      <c r="B64" s="26">
        <f>'Test Results (RAW)'!$B64/'Test Results (RAW)'!$B64</f>
        <v>1</v>
      </c>
      <c r="C64" s="26">
        <f>'Test Results (RAW)'!C64/'Test Results (RAW)'!$B64</f>
        <v>1.0051344743276283</v>
      </c>
      <c r="D64" s="26">
        <f>'Test Results (RAW)'!D64/'Test Results (RAW)'!$B64</f>
        <v>0.9966177669111654</v>
      </c>
      <c r="E64" s="26">
        <f>'Test Results (RAW)'!E64/'Test Results (RAW)'!$B64</f>
        <v>0.767440912795436</v>
      </c>
    </row>
    <row r="65" spans="1:5" s="6" customFormat="1" ht="12.75">
      <c r="A65" s="6" t="s">
        <v>38</v>
      </c>
      <c r="B65" s="26">
        <f>'Test Results (RAW)'!$B65/'Test Results (RAW)'!$B65</f>
        <v>1</v>
      </c>
      <c r="C65" s="26">
        <f>'Test Results (RAW)'!C65/'Test Results (RAW)'!$B65</f>
        <v>0.9948933272809805</v>
      </c>
      <c r="D65" s="26">
        <f>'Test Results (RAW)'!D65/'Test Results (RAW)'!$B65</f>
        <v>1.0022696323195641</v>
      </c>
      <c r="E65" s="26">
        <f>'Test Results (RAW)'!E65/'Test Results (RAW)'!$B65</f>
        <v>0.8514525646845211</v>
      </c>
    </row>
    <row r="66" spans="2:5" ht="12.75">
      <c r="B66" s="16"/>
      <c r="C66" s="16"/>
      <c r="D66" s="16"/>
      <c r="E66" s="16"/>
    </row>
    <row r="67" spans="1:5" s="6" customFormat="1" ht="15.75">
      <c r="A67" s="12" t="s">
        <v>39</v>
      </c>
      <c r="B67" s="26">
        <f>'Test Results (RAW)'!$B67/'Test Results (RAW)'!$B67</f>
        <v>1</v>
      </c>
      <c r="C67" s="26">
        <f>'Test Results (RAW)'!C67/'Test Results (RAW)'!$B67</f>
        <v>0.9703656998738968</v>
      </c>
      <c r="D67" s="26">
        <f>'Test Results (RAW)'!D67/'Test Results (RAW)'!$B67</f>
        <v>0.9596469104665827</v>
      </c>
      <c r="E67" s="26">
        <f>'Test Results (RAW)'!E67/'Test Results (RAW)'!$B67</f>
        <v>0.8814627994955865</v>
      </c>
    </row>
    <row r="68" spans="2:5" ht="12.75">
      <c r="B68" s="16"/>
      <c r="C68" s="16"/>
      <c r="D68" s="16"/>
      <c r="E68" s="16"/>
    </row>
    <row r="69" spans="1:5" s="5" customFormat="1" ht="15.75">
      <c r="A69" s="3" t="s">
        <v>40</v>
      </c>
      <c r="B69" s="27"/>
      <c r="C69" s="27"/>
      <c r="D69" s="27"/>
      <c r="E69" s="27"/>
    </row>
    <row r="70" spans="1:5" s="6" customFormat="1" ht="12.75">
      <c r="A70" s="6" t="s">
        <v>41</v>
      </c>
      <c r="B70" s="26">
        <f>'Test Results (RAW)'!$B70/'Test Results (RAW)'!$B70</f>
        <v>1</v>
      </c>
      <c r="C70" s="26">
        <f>'Test Results (RAW)'!C70/'Test Results (RAW)'!$B70</f>
        <v>1.009614936909252</v>
      </c>
      <c r="D70" s="26">
        <f>'Test Results (RAW)'!D70/'Test Results (RAW)'!$B70</f>
        <v>0.994715276807748</v>
      </c>
      <c r="E70" s="26">
        <f>'Test Results (RAW)'!E70/'Test Results (RAW)'!$B70</f>
        <v>0.880081016901802</v>
      </c>
    </row>
    <row r="71" spans="1:5" s="6" customFormat="1" ht="12.75">
      <c r="A71" s="6" t="s">
        <v>42</v>
      </c>
      <c r="B71" s="26">
        <f>'Test Results (RAW)'!$B71/'Test Results (RAW)'!$B71</f>
        <v>1</v>
      </c>
      <c r="C71" s="26">
        <f>'Test Results (RAW)'!C71/'Test Results (RAW)'!$B71</f>
        <v>1.003312101910828</v>
      </c>
      <c r="D71" s="26">
        <f>'Test Results (RAW)'!D71/'Test Results (RAW)'!$B71</f>
        <v>0.9898089171974522</v>
      </c>
      <c r="E71" s="26">
        <f>'Test Results (RAW)'!E71/'Test Results (RAW)'!$B71</f>
        <v>0.9696815286624203</v>
      </c>
    </row>
    <row r="72" spans="1:5" s="6" customFormat="1" ht="12.75">
      <c r="A72" s="6" t="s">
        <v>3</v>
      </c>
      <c r="B72" s="26">
        <f>'Test Results (RAW)'!$B72/'Test Results (RAW)'!$B72</f>
        <v>1</v>
      </c>
      <c r="C72" s="26">
        <f>'Test Results (RAW)'!C72/'Test Results (RAW)'!$B72</f>
        <v>1.0065080098582873</v>
      </c>
      <c r="D72" s="26">
        <f>'Test Results (RAW)'!D72/'Test Results (RAW)'!$B72</f>
        <v>0.992298213185459</v>
      </c>
      <c r="E72" s="26">
        <f>'Test Results (RAW)'!E72/'Test Results (RAW)'!$B72</f>
        <v>0.9238293284041897</v>
      </c>
    </row>
    <row r="73" spans="2:5" ht="12.75">
      <c r="B73" s="16"/>
      <c r="C73" s="16"/>
      <c r="D73" s="16"/>
      <c r="E73" s="16"/>
    </row>
    <row r="74" spans="1:5" s="5" customFormat="1" ht="15.75">
      <c r="A74" s="3" t="s">
        <v>43</v>
      </c>
      <c r="B74" s="27"/>
      <c r="C74" s="27"/>
      <c r="D74" s="27"/>
      <c r="E74" s="27"/>
    </row>
    <row r="75" spans="1:5" s="8" customFormat="1" ht="12.75">
      <c r="A75" s="8" t="s">
        <v>44</v>
      </c>
      <c r="B75" s="15">
        <f>'Test Results (RAW)'!$B75/'Test Results (RAW)'!$B75</f>
        <v>1</v>
      </c>
      <c r="C75" s="15">
        <f>'Test Results (RAW)'!$B75/'Test Results (RAW)'!C75</f>
        <v>0.9979091293520651</v>
      </c>
      <c r="D75" s="15">
        <f>'Test Results (RAW)'!$B75/'Test Results (RAW)'!D75</f>
        <v>0.9975810239549084</v>
      </c>
      <c r="E75" s="15">
        <f>'Test Results (RAW)'!$B75/'Test Results (RAW)'!E75</f>
        <v>0.8801516752657426</v>
      </c>
    </row>
    <row r="76" spans="1:5" s="8" customFormat="1" ht="12.75">
      <c r="A76" s="8" t="s">
        <v>45</v>
      </c>
      <c r="B76" s="15">
        <f>'Test Results (RAW)'!$B76/'Test Results (RAW)'!$B76</f>
        <v>1</v>
      </c>
      <c r="C76" s="15">
        <f>'Test Results (RAW)'!$B76/'Test Results (RAW)'!C76</f>
        <v>1.0141555483241131</v>
      </c>
      <c r="D76" s="15">
        <f>'Test Results (RAW)'!$B76/'Test Results (RAW)'!D76</f>
        <v>0.9784929356357928</v>
      </c>
      <c r="E76" s="15">
        <f>'Test Results (RAW)'!$B76/'Test Results (RAW)'!E76</f>
        <v>0.8620427356337735</v>
      </c>
    </row>
    <row r="77" spans="1:5" s="8" customFormat="1" ht="12.75">
      <c r="A77" s="8" t="s">
        <v>46</v>
      </c>
      <c r="B77" s="15">
        <f>'Test Results (RAW)'!$B77/'Test Results (RAW)'!$B77</f>
        <v>1</v>
      </c>
      <c r="C77" s="15">
        <f>'Test Results (RAW)'!$B77/'Test Results (RAW)'!C77</f>
        <v>0.999500081067935</v>
      </c>
      <c r="D77" s="15">
        <f>'Test Results (RAW)'!$B77/'Test Results (RAW)'!D77</f>
        <v>0.9831087366770327</v>
      </c>
      <c r="E77" s="15">
        <f>'Test Results (RAW)'!$B77/'Test Results (RAW)'!E77</f>
        <v>0.8359796132852672</v>
      </c>
    </row>
    <row r="78" spans="1:5" s="8" customFormat="1" ht="12.75">
      <c r="A78" s="8" t="s">
        <v>47</v>
      </c>
      <c r="B78" s="15">
        <f>'Test Results (RAW)'!$B78/'Test Results (RAW)'!$B78</f>
        <v>1</v>
      </c>
      <c r="C78" s="15">
        <f>'Test Results (RAW)'!$B78/'Test Results (RAW)'!C78</f>
        <v>1.0061772614486975</v>
      </c>
      <c r="D78" s="15">
        <f>'Test Results (RAW)'!$B78/'Test Results (RAW)'!D78</f>
        <v>0.9850388258730739</v>
      </c>
      <c r="E78" s="15">
        <f>'Test Results (RAW)'!$B78/'Test Results (RAW)'!E78</f>
        <v>0.8750090285301554</v>
      </c>
    </row>
    <row r="79" spans="1:5" s="8" customFormat="1" ht="12.75">
      <c r="A79" s="8" t="s">
        <v>3</v>
      </c>
      <c r="B79" s="15">
        <f>'Test Results (RAW)'!$B79/'Test Results (RAW)'!$B79</f>
        <v>1</v>
      </c>
      <c r="C79" s="15">
        <f>'Test Results (RAW)'!$B79/'Test Results (RAW)'!C79</f>
        <v>1.0067895433360825</v>
      </c>
      <c r="D79" s="15">
        <f>'Test Results (RAW)'!$B79/'Test Results (RAW)'!D79</f>
        <v>0.9928880818627173</v>
      </c>
      <c r="E79" s="15">
        <f>'Test Results (RAW)'!$B79/'Test Results (RAW)'!E79</f>
        <v>0.8631303747307496</v>
      </c>
    </row>
    <row r="80" spans="2:5" ht="12.75">
      <c r="B80" s="16"/>
      <c r="C80" s="16"/>
      <c r="D80" s="16"/>
      <c r="E80" s="16"/>
    </row>
    <row r="81" spans="1:5" s="8" customFormat="1" ht="15.75">
      <c r="A81" s="11" t="s">
        <v>48</v>
      </c>
      <c r="B81" s="15">
        <f>'Test Results (RAW)'!$B81/'Test Results (RAW)'!$B81</f>
        <v>1</v>
      </c>
      <c r="C81" s="15">
        <f>'Test Results (RAW)'!$B81/'Test Results (RAW)'!C81</f>
        <v>0.997530864197531</v>
      </c>
      <c r="D81" s="15">
        <f>'Test Results (RAW)'!$B81/'Test Results (RAW)'!D81</f>
        <v>0.997530864197531</v>
      </c>
      <c r="E81" s="15">
        <f>'Test Results (RAW)'!$B81/'Test Results (RAW)'!E81</f>
        <v>0.9099099099099099</v>
      </c>
    </row>
    <row r="82" spans="2:5" ht="12.75">
      <c r="B82" s="16"/>
      <c r="C82" s="16"/>
      <c r="D82" s="16"/>
      <c r="E82" s="16"/>
    </row>
    <row r="83" spans="1:5" s="8" customFormat="1" ht="15.75">
      <c r="A83" s="11" t="s">
        <v>49</v>
      </c>
      <c r="B83" s="15">
        <f>'Test Results (RAW)'!$B83/'Test Results (RAW)'!$B83</f>
        <v>1</v>
      </c>
      <c r="C83" s="15">
        <f>'Test Results (RAW)'!$B83/'Test Results (RAW)'!C83</f>
        <v>1</v>
      </c>
      <c r="D83" s="15">
        <f>'Test Results (RAW)'!$B83/'Test Results (RAW)'!D83</f>
        <v>1</v>
      </c>
      <c r="E83" s="15">
        <f>'Test Results (RAW)'!$B83/'Test Results (RAW)'!E83</f>
        <v>1</v>
      </c>
    </row>
    <row r="84" spans="2:5" ht="12.75">
      <c r="B84" s="16"/>
      <c r="C84" s="16"/>
      <c r="D84" s="16"/>
      <c r="E84" s="16"/>
    </row>
    <row r="85" spans="1:5" s="8" customFormat="1" ht="15.75">
      <c r="A85" s="11" t="s">
        <v>50</v>
      </c>
      <c r="B85" s="15">
        <f>'Test Results (RAW)'!$B85/'Test Results (RAW)'!$B85</f>
        <v>1</v>
      </c>
      <c r="C85" s="15">
        <f>'Test Results (RAW)'!$B85/'Test Results (RAW)'!C85</f>
        <v>1.006527415143603</v>
      </c>
      <c r="D85" s="15">
        <f>'Test Results (RAW)'!$B85/'Test Results (RAW)'!D85</f>
        <v>1</v>
      </c>
      <c r="E85" s="15">
        <f>'Test Results (RAW)'!$B85/'Test Results (RAW)'!E85</f>
        <v>0.9834183673469389</v>
      </c>
    </row>
    <row r="86" spans="2:5" ht="12.75">
      <c r="B86" s="16"/>
      <c r="C86" s="16"/>
      <c r="D86" s="16"/>
      <c r="E86" s="16"/>
    </row>
    <row r="87" spans="1:5" s="8" customFormat="1" ht="15.75">
      <c r="A87" s="11" t="s">
        <v>51</v>
      </c>
      <c r="B87" s="15">
        <f>'Test Results (RAW)'!$B87/'Test Results (RAW)'!$B87</f>
        <v>1</v>
      </c>
      <c r="C87" s="15">
        <f>'Test Results (RAW)'!$B87/'Test Results (RAW)'!C87</f>
        <v>0.9965277777777777</v>
      </c>
      <c r="D87" s="15">
        <f>'Test Results (RAW)'!$B87/'Test Results (RAW)'!D87</f>
        <v>1.0034965034965035</v>
      </c>
      <c r="E87" s="15">
        <f>'Test Results (RAW)'!$B87/'Test Results (RAW)'!E87</f>
        <v>1.0017452006980803</v>
      </c>
    </row>
    <row r="88" spans="2:5" ht="12.75">
      <c r="B88" s="16"/>
      <c r="C88" s="16"/>
      <c r="D88" s="16"/>
      <c r="E88" s="16"/>
    </row>
    <row r="89" spans="1:5" s="5" customFormat="1" ht="15.75">
      <c r="A89" s="3" t="s">
        <v>52</v>
      </c>
      <c r="B89" s="27"/>
      <c r="C89" s="27"/>
      <c r="D89" s="27"/>
      <c r="E89" s="27"/>
    </row>
    <row r="90" spans="1:5" s="8" customFormat="1" ht="12.75">
      <c r="A90" s="8" t="s">
        <v>53</v>
      </c>
      <c r="B90" s="15">
        <f>'Test Results (RAW)'!$B90/'Test Results (RAW)'!$B90</f>
        <v>1</v>
      </c>
      <c r="C90" s="15">
        <f>'Test Results (RAW)'!$B90/'Test Results (RAW)'!C90</f>
        <v>1</v>
      </c>
      <c r="D90" s="15">
        <f>'Test Results (RAW)'!$B90/'Test Results (RAW)'!D90</f>
        <v>0.9932279909706546</v>
      </c>
      <c r="E90" s="15">
        <f>'Test Results (RAW)'!$B90/'Test Results (RAW)'!E90</f>
        <v>0.8961303462321791</v>
      </c>
    </row>
    <row r="91" spans="1:5" s="8" customFormat="1" ht="12.75">
      <c r="A91" s="8" t="s">
        <v>54</v>
      </c>
      <c r="B91" s="15">
        <f>'Test Results (RAW)'!$B91/'Test Results (RAW)'!$B91</f>
        <v>1</v>
      </c>
      <c r="C91" s="15">
        <f>'Test Results (RAW)'!$B91/'Test Results (RAW)'!C91</f>
        <v>1.002754820936639</v>
      </c>
      <c r="D91" s="15">
        <f>'Test Results (RAW)'!$B91/'Test Results (RAW)'!D91</f>
        <v>1.002754820936639</v>
      </c>
      <c r="E91" s="15">
        <f>'Test Results (RAW)'!$B91/'Test Results (RAW)'!E91</f>
        <v>0.7844827586206896</v>
      </c>
    </row>
    <row r="92" spans="1:5" s="8" customFormat="1" ht="12.75">
      <c r="A92" s="8" t="s">
        <v>55</v>
      </c>
      <c r="B92" s="15">
        <f>'Test Results (RAW)'!$B92/'Test Results (RAW)'!$B92</f>
        <v>1</v>
      </c>
      <c r="C92" s="15">
        <f>'Test Results (RAW)'!$B92/'Test Results (RAW)'!C92</f>
        <v>1.002923976608187</v>
      </c>
      <c r="D92" s="15">
        <f>'Test Results (RAW)'!$B92/'Test Results (RAW)'!D92</f>
        <v>0.9970930232558138</v>
      </c>
      <c r="E92" s="15">
        <f>'Test Results (RAW)'!$B92/'Test Results (RAW)'!E92</f>
        <v>0.9423076923076923</v>
      </c>
    </row>
    <row r="93" spans="1:5" s="8" customFormat="1" ht="12.75">
      <c r="A93" s="8" t="s">
        <v>56</v>
      </c>
      <c r="B93" s="15">
        <f>'Test Results (RAW)'!$B93/'Test Results (RAW)'!$B93</f>
        <v>1</v>
      </c>
      <c r="C93" s="15">
        <f>'Test Results (RAW)'!$B93/'Test Results (RAW)'!C93</f>
        <v>1</v>
      </c>
      <c r="D93" s="15">
        <f>'Test Results (RAW)'!$B93/'Test Results (RAW)'!D93</f>
        <v>0.9945799457994579</v>
      </c>
      <c r="E93" s="15">
        <f>'Test Results (RAW)'!$B93/'Test Results (RAW)'!E93</f>
        <v>0.8655660377358491</v>
      </c>
    </row>
    <row r="94" spans="1:5" s="8" customFormat="1" ht="12.75">
      <c r="A94" s="8" t="s">
        <v>57</v>
      </c>
      <c r="B94" s="15">
        <f>'Test Results (RAW)'!$B94/'Test Results (RAW)'!$B94</f>
        <v>1</v>
      </c>
      <c r="C94" s="15">
        <f>'Test Results (RAW)'!$B94/'Test Results (RAW)'!C94</f>
        <v>0.9974489795918369</v>
      </c>
      <c r="D94" s="15">
        <f>'Test Results (RAW)'!$B94/'Test Results (RAW)'!D94</f>
        <v>1</v>
      </c>
      <c r="E94" s="15">
        <f>'Test Results (RAW)'!$B94/'Test Results (RAW)'!E94</f>
        <v>0.8499999999999999</v>
      </c>
    </row>
    <row r="95" spans="1:5" s="8" customFormat="1" ht="12.75">
      <c r="A95" s="8" t="s">
        <v>58</v>
      </c>
      <c r="B95" s="15">
        <f>'Test Results (RAW)'!$B95/'Test Results (RAW)'!$B95</f>
        <v>1</v>
      </c>
      <c r="C95" s="15">
        <f>'Test Results (RAW)'!$B95/'Test Results (RAW)'!C95</f>
        <v>0.9971910112359552</v>
      </c>
      <c r="D95" s="15">
        <f>'Test Results (RAW)'!$B95/'Test Results (RAW)'!D95</f>
        <v>1</v>
      </c>
      <c r="E95" s="15">
        <f>'Test Results (RAW)'!$B95/'Test Results (RAW)'!E95</f>
        <v>0.9102564102564104</v>
      </c>
    </row>
    <row r="96" spans="1:5" s="8" customFormat="1" ht="12.75">
      <c r="A96" s="8" t="s">
        <v>59</v>
      </c>
      <c r="B96" s="15">
        <f>'Test Results (RAW)'!$B96/'Test Results (RAW)'!$B96</f>
        <v>1</v>
      </c>
      <c r="C96" s="15">
        <f>'Test Results (RAW)'!$B96/'Test Results (RAW)'!C96</f>
        <v>1.0045146726862304</v>
      </c>
      <c r="D96" s="15">
        <f>'Test Results (RAW)'!$B96/'Test Results (RAW)'!D96</f>
        <v>1.006787330316742</v>
      </c>
      <c r="E96" s="15">
        <f>'Test Results (RAW)'!$B96/'Test Results (RAW)'!E96</f>
        <v>0.7862190812720848</v>
      </c>
    </row>
    <row r="97" spans="1:5" s="8" customFormat="1" ht="12.75">
      <c r="A97" s="8" t="s">
        <v>60</v>
      </c>
      <c r="B97" s="15">
        <f>'Test Results (RAW)'!$B97/'Test Results (RAW)'!$B97</f>
        <v>1</v>
      </c>
      <c r="C97" s="15">
        <f>'Test Results (RAW)'!$B97/'Test Results (RAW)'!C97</f>
        <v>1.0037664783427496</v>
      </c>
      <c r="D97" s="15">
        <f>'Test Results (RAW)'!$B97/'Test Results (RAW)'!D97</f>
        <v>0.9956413449564134</v>
      </c>
      <c r="E97" s="15">
        <f>'Test Results (RAW)'!$B97/'Test Results (RAW)'!E97</f>
        <v>0.9416961130742049</v>
      </c>
    </row>
    <row r="98" spans="1:5" s="8" customFormat="1" ht="12.75">
      <c r="A98" s="8" t="s">
        <v>3</v>
      </c>
      <c r="B98" s="15">
        <f>'Test Results (RAW)'!$B98/'Test Results (RAW)'!$B98</f>
        <v>1</v>
      </c>
      <c r="C98" s="15">
        <f>'Test Results (RAW)'!$B98/'Test Results (RAW)'!C98</f>
        <v>1.0019174758818894</v>
      </c>
      <c r="D98" s="15">
        <f>'Test Results (RAW)'!$B98/'Test Results (RAW)'!D98</f>
        <v>0.999595567316958</v>
      </c>
      <c r="E98" s="15">
        <f>'Test Results (RAW)'!$B98/'Test Results (RAW)'!E98</f>
        <v>0.8708180514649032</v>
      </c>
    </row>
    <row r="99" spans="2:5" ht="12.75">
      <c r="B99" s="16"/>
      <c r="C99" s="16"/>
      <c r="D99" s="16"/>
      <c r="E99" s="16"/>
    </row>
    <row r="100" spans="1:5" s="8" customFormat="1" ht="15.75">
      <c r="A100" s="11" t="s">
        <v>61</v>
      </c>
      <c r="B100" s="15">
        <f>'Test Results (RAW)'!$B100/'Test Results (RAW)'!$B100</f>
        <v>1</v>
      </c>
      <c r="C100" s="15">
        <f>'Test Results (RAW)'!$B100/'Test Results (RAW)'!C100</f>
        <v>1</v>
      </c>
      <c r="D100" s="15">
        <f>'Test Results (RAW)'!$B100/'Test Results (RAW)'!D100</f>
        <v>0.9912280701754388</v>
      </c>
      <c r="E100" s="15">
        <f>'Test Results (RAW)'!$B100/'Test Results (RAW)'!E100</f>
        <v>0.9416666666666668</v>
      </c>
    </row>
    <row r="101" spans="2:5" ht="12.75">
      <c r="B101" s="16"/>
      <c r="C101" s="16"/>
      <c r="D101" s="16"/>
      <c r="E101" s="16"/>
    </row>
    <row r="102" spans="1:5" s="8" customFormat="1" ht="15.75">
      <c r="A102" s="11" t="s">
        <v>62</v>
      </c>
      <c r="B102" s="15">
        <f>'Test Results (RAW)'!$B102/'Test Results (RAW)'!$B102</f>
        <v>1</v>
      </c>
      <c r="C102" s="15">
        <f>'Test Results (RAW)'!$B102/'Test Results (RAW)'!C102</f>
        <v>1.0033003300330032</v>
      </c>
      <c r="D102" s="15">
        <f>'Test Results (RAW)'!$B102/'Test Results (RAW)'!D102</f>
        <v>0.9870129870129869</v>
      </c>
      <c r="E102" s="15">
        <f>'Test Results (RAW)'!$B102/'Test Results (RAW)'!E102</f>
        <v>0.9212121212121213</v>
      </c>
    </row>
    <row r="103" spans="2:5" ht="12.75">
      <c r="B103" s="16"/>
      <c r="C103" s="16"/>
      <c r="D103" s="16"/>
      <c r="E103" s="16"/>
    </row>
    <row r="104" spans="1:5" s="8" customFormat="1" ht="15.75">
      <c r="A104" s="11" t="s">
        <v>63</v>
      </c>
      <c r="B104" s="15">
        <f>'Test Results (RAW)'!$B104/'Test Results (RAW)'!$B104</f>
        <v>1</v>
      </c>
      <c r="C104" s="15">
        <f>'Test Results (RAW)'!$B104/'Test Results (RAW)'!C104</f>
        <v>0.9978947368421054</v>
      </c>
      <c r="D104" s="15">
        <f>'Test Results (RAW)'!$B104/'Test Results (RAW)'!D104</f>
        <v>0.9916317991631801</v>
      </c>
      <c r="E104" s="15">
        <f>'Test Results (RAW)'!$B104/'Test Results (RAW)'!E104</f>
        <v>0.8359788359788362</v>
      </c>
    </row>
    <row r="105" spans="2:5" ht="12.75">
      <c r="B105" s="16"/>
      <c r="C105" s="16"/>
      <c r="D105" s="16"/>
      <c r="E105" s="16"/>
    </row>
    <row r="106" spans="1:5" s="8" customFormat="1" ht="15.75">
      <c r="A106" s="11" t="s">
        <v>64</v>
      </c>
      <c r="B106" s="15">
        <f>'Test Results (RAW)'!$B106/'Test Results (RAW)'!$B106</f>
        <v>1</v>
      </c>
      <c r="C106" s="15">
        <f>'Test Results (RAW)'!$B106/'Test Results (RAW)'!C106</f>
        <v>1.0015455950540957</v>
      </c>
      <c r="D106" s="15">
        <f>'Test Results (RAW)'!$B106/'Test Results (RAW)'!D106</f>
        <v>0.9893129770992366</v>
      </c>
      <c r="E106" s="15">
        <f>'Test Results (RAW)'!$B106/'Test Results (RAW)'!E106</f>
        <v>0.8605577689243027</v>
      </c>
    </row>
    <row r="107" spans="2:5" ht="12.75">
      <c r="B107" s="16"/>
      <c r="C107" s="16"/>
      <c r="D107" s="16"/>
      <c r="E107" s="16"/>
    </row>
    <row r="108" spans="1:5" s="8" customFormat="1" ht="15.75">
      <c r="A108" s="11" t="s">
        <v>65</v>
      </c>
      <c r="B108" s="15">
        <f>'Test Results (RAW)'!$B108/'Test Results (RAW)'!$B108</f>
        <v>1</v>
      </c>
      <c r="C108" s="15">
        <f>'Test Results (RAW)'!$B108/'Test Results (RAW)'!C108</f>
        <v>1.0267062314540059</v>
      </c>
      <c r="D108" s="15">
        <f>'Test Results (RAW)'!$B108/'Test Results (RAW)'!D108</f>
        <v>0.991404011461318</v>
      </c>
      <c r="E108" s="15">
        <f>'Test Results (RAW)'!$B108/'Test Results (RAW)'!E108</f>
        <v>0.7637969094922737</v>
      </c>
    </row>
    <row r="109" spans="2:5" ht="12.75">
      <c r="B109" s="16"/>
      <c r="C109" s="16"/>
      <c r="D109" s="16"/>
      <c r="E109" s="16"/>
    </row>
    <row r="110" spans="1:5" s="6" customFormat="1" ht="15.75">
      <c r="A110" s="12" t="s">
        <v>71</v>
      </c>
      <c r="B110" s="26">
        <f>'Test Results (RAW)'!$B116/'Test Results (RAW)'!$B116</f>
        <v>1</v>
      </c>
      <c r="C110" s="26">
        <f>'Test Results (RAW)'!C116/'Test Results (RAW)'!$B116</f>
        <v>1.0036764705882353</v>
      </c>
      <c r="D110" s="26">
        <f>'Test Results (RAW)'!D116/'Test Results (RAW)'!$B116</f>
        <v>0.9816176470588235</v>
      </c>
      <c r="E110" s="26">
        <f>'Test Results (RAW)'!E116/'Test Results (RAW)'!$B116</f>
        <v>0.8823529411764706</v>
      </c>
    </row>
    <row r="111" spans="2:5" ht="12.75">
      <c r="B111" s="16"/>
      <c r="C111" s="16"/>
      <c r="D111" s="16"/>
      <c r="E111" s="16"/>
    </row>
    <row r="112" spans="1:5" s="5" customFormat="1" ht="15.75">
      <c r="A112" s="3" t="s">
        <v>72</v>
      </c>
      <c r="B112" s="27"/>
      <c r="C112" s="27"/>
      <c r="D112" s="27"/>
      <c r="E112" s="27"/>
    </row>
    <row r="113" spans="1:5" s="6" customFormat="1" ht="12.75">
      <c r="A113" s="6" t="s">
        <v>73</v>
      </c>
      <c r="B113" s="26">
        <f>'Test Results (RAW)'!$B119/'Test Results (RAW)'!$B119</f>
        <v>1</v>
      </c>
      <c r="C113" s="26">
        <f>'Test Results (RAW)'!C119/'Test Results (RAW)'!$B119</f>
        <v>0.9946473551637279</v>
      </c>
      <c r="D113" s="26">
        <f>'Test Results (RAW)'!D119/'Test Results (RAW)'!$B119</f>
        <v>0.9923533645196114</v>
      </c>
      <c r="E113" s="26">
        <f>'Test Results (RAW)'!E119/'Test Results (RAW)'!$B119</f>
        <v>0.955109751709248</v>
      </c>
    </row>
    <row r="114" spans="1:5" s="6" customFormat="1" ht="12.75">
      <c r="A114" s="6" t="s">
        <v>74</v>
      </c>
      <c r="B114" s="26">
        <f>'Test Results (RAW)'!$B120/'Test Results (RAW)'!$B120</f>
        <v>1</v>
      </c>
      <c r="C114" s="26">
        <f>'Test Results (RAW)'!C120/'Test Results (RAW)'!$B120</f>
        <v>0.9970193740685543</v>
      </c>
      <c r="D114" s="26">
        <f>'Test Results (RAW)'!D120/'Test Results (RAW)'!$B120</f>
        <v>0.9963714119095445</v>
      </c>
      <c r="E114" s="26">
        <f>'Test Results (RAW)'!E120/'Test Results (RAW)'!$B120</f>
        <v>0.9451824013477612</v>
      </c>
    </row>
    <row r="115" spans="1:5" s="6" customFormat="1" ht="12.75">
      <c r="A115" s="6" t="s">
        <v>75</v>
      </c>
      <c r="B115" s="26">
        <f>'Test Results (RAW)'!$B121/'Test Results (RAW)'!$B121</f>
        <v>1</v>
      </c>
      <c r="C115" s="26">
        <f>'Test Results (RAW)'!C121/'Test Results (RAW)'!$B121</f>
        <v>1.002576046298257</v>
      </c>
      <c r="D115" s="26">
        <f>'Test Results (RAW)'!D121/'Test Results (RAW)'!$B121</f>
        <v>1</v>
      </c>
      <c r="E115" s="26">
        <f>'Test Results (RAW)'!E121/'Test Results (RAW)'!$B121</f>
        <v>0.9977062601453879</v>
      </c>
    </row>
    <row r="116" spans="1:5" s="6" customFormat="1" ht="12.75">
      <c r="A116" s="6" t="s">
        <v>76</v>
      </c>
      <c r="B116" s="26">
        <f>'Test Results (RAW)'!$B122/'Test Results (RAW)'!$B122</f>
        <v>1</v>
      </c>
      <c r="C116" s="26">
        <f>'Test Results (RAW)'!C122/'Test Results (RAW)'!$B122</f>
        <v>1.0037666073140665</v>
      </c>
      <c r="D116" s="26">
        <f>'Test Results (RAW)'!D122/'Test Results (RAW)'!$B122</f>
        <v>1.0016436104643198</v>
      </c>
      <c r="E116" s="26">
        <f>'Test Results (RAW)'!E122/'Test Results (RAW)'!$B122</f>
        <v>0.9093274893850157</v>
      </c>
    </row>
    <row r="117" spans="2:5" ht="12.75">
      <c r="B117" s="16"/>
      <c r="C117" s="16"/>
      <c r="D117" s="16"/>
      <c r="E117" s="16"/>
    </row>
    <row r="118" spans="1:5" s="6" customFormat="1" ht="15.75">
      <c r="A118" s="12" t="s">
        <v>77</v>
      </c>
      <c r="B118" s="26">
        <f>'Test Results (RAW)'!$B124/'Test Results (RAW)'!$B124</f>
        <v>1</v>
      </c>
      <c r="C118" s="26">
        <f>'Test Results (RAW)'!C124/'Test Results (RAW)'!$B124</f>
        <v>0.9975669099756691</v>
      </c>
      <c r="D118" s="26">
        <f>'Test Results (RAW)'!D124/'Test Results (RAW)'!$B124</f>
        <v>0.9975669099756691</v>
      </c>
      <c r="E118" s="26">
        <f>'Test Results (RAW)'!E124/'Test Results (RAW)'!$B124</f>
        <v>0.754257907542579</v>
      </c>
    </row>
    <row r="119" spans="2:5" ht="12.75">
      <c r="B119" s="16"/>
      <c r="C119" s="16"/>
      <c r="D119" s="16"/>
      <c r="E119" s="16"/>
    </row>
    <row r="120" spans="1:5" s="6" customFormat="1" ht="15.75">
      <c r="A120" s="12" t="s">
        <v>78</v>
      </c>
      <c r="B120" s="26">
        <f>'Test Results (RAW)'!$B126/'Test Results (RAW)'!$B126</f>
        <v>1</v>
      </c>
      <c r="C120" s="26">
        <f>'Test Results (RAW)'!C126/'Test Results (RAW)'!$B126</f>
        <v>1.0032894736842106</v>
      </c>
      <c r="D120" s="26">
        <f>'Test Results (RAW)'!D126/'Test Results (RAW)'!$B126</f>
        <v>0.986842105263158</v>
      </c>
      <c r="E120" s="26">
        <f>'Test Results (RAW)'!E126/'Test Results (RAW)'!$B126</f>
        <v>0.7565789473684211</v>
      </c>
    </row>
    <row r="121" spans="2:5" ht="12.75">
      <c r="B121" s="16"/>
      <c r="C121" s="16"/>
      <c r="D121" s="16"/>
      <c r="E121" s="16"/>
    </row>
    <row r="122" spans="1:5" s="5" customFormat="1" ht="15.75">
      <c r="A122" s="3" t="s">
        <v>79</v>
      </c>
      <c r="B122" s="27"/>
      <c r="C122" s="27"/>
      <c r="D122" s="27"/>
      <c r="E122" s="27"/>
    </row>
    <row r="123" spans="1:5" s="6" customFormat="1" ht="12.75">
      <c r="A123" s="6" t="s">
        <v>80</v>
      </c>
      <c r="B123" s="26">
        <f>'Test Results (RAW)'!$B129/'Test Results (RAW)'!$B129</f>
        <v>1</v>
      </c>
      <c r="C123" s="26">
        <f>'Test Results (RAW)'!C129/'Test Results (RAW)'!$B129</f>
        <v>1</v>
      </c>
      <c r="D123" s="26">
        <f>'Test Results (RAW)'!D129/'Test Results (RAW)'!$B129</f>
        <v>1</v>
      </c>
      <c r="E123" s="26">
        <f>'Test Results (RAW)'!E129/'Test Results (RAW)'!$B129</f>
        <v>0.975609756097561</v>
      </c>
    </row>
    <row r="124" spans="1:5" s="6" customFormat="1" ht="12.75">
      <c r="A124" s="6" t="s">
        <v>81</v>
      </c>
      <c r="B124" s="26">
        <f>'Test Results (RAW)'!$B130/'Test Results (RAW)'!$B130</f>
        <v>1</v>
      </c>
      <c r="C124" s="26">
        <f>'Test Results (RAW)'!C130/'Test Results (RAW)'!$B130</f>
        <v>1</v>
      </c>
      <c r="D124" s="26">
        <f>'Test Results (RAW)'!D130/'Test Results (RAW)'!$B130</f>
        <v>1</v>
      </c>
      <c r="E124" s="26">
        <f>'Test Results (RAW)'!E130/'Test Results (RAW)'!$B130</f>
        <v>1</v>
      </c>
    </row>
    <row r="125" spans="1:5" s="6" customFormat="1" ht="12.75">
      <c r="A125" s="6" t="s">
        <v>82</v>
      </c>
      <c r="B125" s="26">
        <f>'Test Results (RAW)'!$B131/'Test Results (RAW)'!$B131</f>
        <v>1</v>
      </c>
      <c r="C125" s="26">
        <f>'Test Results (RAW)'!C131/'Test Results (RAW)'!$B131</f>
        <v>1</v>
      </c>
      <c r="D125" s="26">
        <f>'Test Results (RAW)'!D131/'Test Results (RAW)'!$B131</f>
        <v>1</v>
      </c>
      <c r="E125" s="26">
        <f>'Test Results (RAW)'!E131/'Test Results (RAW)'!$B131</f>
        <v>0.9047619047619048</v>
      </c>
    </row>
    <row r="126" spans="2:5" ht="12.75">
      <c r="B126" s="16"/>
      <c r="C126" s="16"/>
      <c r="D126" s="16"/>
      <c r="E126" s="16"/>
    </row>
    <row r="127" spans="1:5" s="6" customFormat="1" ht="15.75">
      <c r="A127" s="12" t="s">
        <v>83</v>
      </c>
      <c r="B127" s="26">
        <f>'Test Results (RAW)'!$B133/'Test Results (RAW)'!$B133</f>
        <v>1</v>
      </c>
      <c r="C127" s="26">
        <f>'Test Results (RAW)'!C133/'Test Results (RAW)'!$B133</f>
        <v>1</v>
      </c>
      <c r="D127" s="26">
        <f>'Test Results (RAW)'!D133/'Test Results (RAW)'!$B133</f>
        <v>0.9624060150375939</v>
      </c>
      <c r="E127" s="26">
        <f>'Test Results (RAW)'!E133/'Test Results (RAW)'!$B133</f>
        <v>0.8195488721804511</v>
      </c>
    </row>
    <row r="128" spans="2:5" ht="12.75">
      <c r="B128" s="16"/>
      <c r="C128" s="16"/>
      <c r="D128" s="16"/>
      <c r="E128" s="16"/>
    </row>
    <row r="129" spans="1:5" s="6" customFormat="1" ht="15.75">
      <c r="A129" s="12" t="s">
        <v>84</v>
      </c>
      <c r="B129" s="26">
        <f>'Test Results (RAW)'!$B135/'Test Results (RAW)'!$B135</f>
        <v>1</v>
      </c>
      <c r="C129" s="26">
        <f>'Test Results (RAW)'!C135/'Test Results (RAW)'!$B135</f>
        <v>1.0126582278481013</v>
      </c>
      <c r="D129" s="26">
        <f>'Test Results (RAW)'!D135/'Test Results (RAW)'!$B135</f>
        <v>0.9915611814345991</v>
      </c>
      <c r="E129" s="26">
        <f>'Test Results (RAW)'!E135/'Test Results (RAW)'!$B135</f>
        <v>0.8860759493670887</v>
      </c>
    </row>
    <row r="130" spans="2:5" ht="12.75">
      <c r="B130" s="16"/>
      <c r="C130" s="16"/>
      <c r="D130" s="16"/>
      <c r="E130" s="16"/>
    </row>
    <row r="131" spans="1:5" s="6" customFormat="1" ht="15.75">
      <c r="A131" s="12" t="s">
        <v>85</v>
      </c>
      <c r="B131" s="26">
        <f>'Test Results (RAW)'!$B137/'Test Results (RAW)'!$B137</f>
        <v>1</v>
      </c>
      <c r="C131" s="26">
        <f>'Test Results (RAW)'!C137/'Test Results (RAW)'!$B137</f>
        <v>0.9653465346534654</v>
      </c>
      <c r="D131" s="26">
        <f>'Test Results (RAW)'!D137/'Test Results (RAW)'!$B137</f>
        <v>0.9158415841584159</v>
      </c>
      <c r="E131" s="26">
        <f>'Test Results (RAW)'!E137/'Test Results (RAW)'!$B137</f>
        <v>0.6930693069306931</v>
      </c>
    </row>
    <row r="132" spans="2:5" ht="12.75">
      <c r="B132" s="16"/>
      <c r="C132" s="16"/>
      <c r="D132" s="16"/>
      <c r="E132" s="16"/>
    </row>
    <row r="133" spans="1:5" s="6" customFormat="1" ht="15.75">
      <c r="A133" s="12" t="s">
        <v>86</v>
      </c>
      <c r="B133" s="26">
        <f>'Test Results (RAW)'!$B139/'Test Results (RAW)'!$B139</f>
        <v>1</v>
      </c>
      <c r="C133" s="26">
        <f>'Test Results (RAW)'!C139/'Test Results (RAW)'!$B139</f>
        <v>0.9583333333333334</v>
      </c>
      <c r="D133" s="26">
        <f>'Test Results (RAW)'!D139/'Test Results (RAW)'!$B139</f>
        <v>0.9416666666666667</v>
      </c>
      <c r="E133" s="26">
        <f>'Test Results (RAW)'!E139/'Test Results (RAW)'!$B139</f>
        <v>0.7833333333333333</v>
      </c>
    </row>
    <row r="134" spans="2:5" ht="12.75">
      <c r="B134" s="16"/>
      <c r="C134" s="16"/>
      <c r="D134" s="16"/>
      <c r="E134" s="16"/>
    </row>
    <row r="135" spans="1:5" s="6" customFormat="1" ht="15.75">
      <c r="A135" s="12" t="s">
        <v>108</v>
      </c>
      <c r="B135" s="26">
        <f>'Test Results (RAW)'!$B141/'Test Results (RAW)'!$B141</f>
        <v>1</v>
      </c>
      <c r="C135" s="26">
        <f>'Test Results (RAW)'!C141/'Test Results (RAW)'!$B141</f>
        <v>1</v>
      </c>
      <c r="D135" s="26">
        <f>'Test Results (RAW)'!D141/'Test Results (RAW)'!$B141</f>
        <v>1</v>
      </c>
      <c r="E135" s="26">
        <f>'Test Results (RAW)'!E141/'Test Results (RAW)'!$B141</f>
        <v>0.9834162520729685</v>
      </c>
    </row>
    <row r="136" spans="2:5" ht="12.75">
      <c r="B136" s="16"/>
      <c r="C136" s="16"/>
      <c r="D136" s="16"/>
      <c r="E136" s="16"/>
    </row>
    <row r="137" spans="1:5" s="6" customFormat="1" ht="15.75">
      <c r="A137" s="12" t="s">
        <v>109</v>
      </c>
      <c r="B137" s="26">
        <f>'Test Results (RAW)'!$B143/'Test Results (RAW)'!$B143</f>
        <v>1</v>
      </c>
      <c r="C137" s="26">
        <f>'Test Results (RAW)'!C143/'Test Results (RAW)'!$B143</f>
        <v>1</v>
      </c>
      <c r="D137" s="26">
        <f>'Test Results (RAW)'!D143/'Test Results (RAW)'!$B143</f>
        <v>0.9826086956521739</v>
      </c>
      <c r="E137" s="26">
        <f>'Test Results (RAW)'!E143/'Test Results (RAW)'!$B143</f>
        <v>0.8521739130434782</v>
      </c>
    </row>
    <row r="138" spans="2:5" ht="12.75">
      <c r="B138" s="16"/>
      <c r="C138" s="16"/>
      <c r="D138" s="16"/>
      <c r="E138" s="16"/>
    </row>
    <row r="139" spans="1:5" s="6" customFormat="1" ht="15.75">
      <c r="A139" s="12" t="s">
        <v>110</v>
      </c>
      <c r="B139" s="26">
        <f>'Test Results (RAW)'!$B145/'Test Results (RAW)'!$B145</f>
        <v>1</v>
      </c>
      <c r="C139" s="26">
        <f>'Test Results (RAW)'!C145/'Test Results (RAW)'!$B145</f>
        <v>1</v>
      </c>
      <c r="D139" s="26">
        <f>'Test Results (RAW)'!D145/'Test Results (RAW)'!$B145</f>
        <v>0.9852216748768473</v>
      </c>
      <c r="E139" s="26">
        <f>'Test Results (RAW)'!E145/'Test Results (RAW)'!$B145</f>
        <v>0.916256157635468</v>
      </c>
    </row>
    <row r="140" spans="2:5" ht="12.75">
      <c r="B140" s="16"/>
      <c r="C140" s="16"/>
      <c r="D140" s="16"/>
      <c r="E140" s="16"/>
    </row>
    <row r="141" spans="1:5" s="6" customFormat="1" ht="15.75">
      <c r="A141" s="12" t="s">
        <v>111</v>
      </c>
      <c r="B141" s="26">
        <f>'Test Results (RAW)'!$B147/'Test Results (RAW)'!$B147</f>
        <v>1</v>
      </c>
      <c r="C141" s="26">
        <f>'Test Results (RAW)'!C147/'Test Results (RAW)'!$B147</f>
        <v>1.0087336244541485</v>
      </c>
      <c r="D141" s="26">
        <f>'Test Results (RAW)'!D147/'Test Results (RAW)'!$B147</f>
        <v>1.0043668122270741</v>
      </c>
      <c r="E141" s="26">
        <f>'Test Results (RAW)'!E147/'Test Results (RAW)'!$B147</f>
        <v>0.8820960698689956</v>
      </c>
    </row>
    <row r="142" spans="2:5" ht="12.75">
      <c r="B142" s="16"/>
      <c r="C142" s="16"/>
      <c r="D142" s="16"/>
      <c r="E142" s="16"/>
    </row>
    <row r="143" spans="1:5" s="6" customFormat="1" ht="15.75">
      <c r="A143" s="12" t="s">
        <v>112</v>
      </c>
      <c r="B143" s="26">
        <f>'Test Results (RAW)'!$B149/'Test Results (RAW)'!$B149</f>
        <v>1</v>
      </c>
      <c r="C143" s="26">
        <f>'Test Results (RAW)'!C149/'Test Results (RAW)'!$B149</f>
        <v>1.0030120481927711</v>
      </c>
      <c r="D143" s="26">
        <f>'Test Results (RAW)'!D149/'Test Results (RAW)'!$B149</f>
        <v>0.9939759036144579</v>
      </c>
      <c r="E143" s="26">
        <f>'Test Results (RAW)'!E149/'Test Results (RAW)'!$B149</f>
        <v>1.0030120481927711</v>
      </c>
    </row>
    <row r="144" spans="2:5" ht="12.75">
      <c r="B144" s="16"/>
      <c r="C144" s="16"/>
      <c r="D144" s="16"/>
      <c r="E144" s="16"/>
    </row>
    <row r="145" spans="1:5" s="6" customFormat="1" ht="15.75">
      <c r="A145" s="12" t="s">
        <v>113</v>
      </c>
      <c r="B145" s="26">
        <f>'Test Results (RAW)'!$B151/'Test Results (RAW)'!$B151</f>
        <v>1</v>
      </c>
      <c r="C145" s="26">
        <f>'Test Results (RAW)'!C151/'Test Results (RAW)'!$B151</f>
        <v>0.9945054945054945</v>
      </c>
      <c r="D145" s="26">
        <f>'Test Results (RAW)'!D151/'Test Results (RAW)'!$B151</f>
        <v>1</v>
      </c>
      <c r="E145" s="26">
        <f>'Test Results (RAW)'!E151/'Test Results (RAW)'!$B151</f>
        <v>0.978021978021978</v>
      </c>
    </row>
    <row r="146" spans="2:5" ht="12.75">
      <c r="B146" s="16"/>
      <c r="C146" s="16"/>
      <c r="D146" s="16"/>
      <c r="E146" s="16"/>
    </row>
    <row r="147" spans="1:5" s="6" customFormat="1" ht="12.75">
      <c r="A147" s="6" t="s">
        <v>87</v>
      </c>
      <c r="B147" s="26"/>
      <c r="C147" s="26"/>
      <c r="D147" s="26"/>
      <c r="E147" s="26"/>
    </row>
    <row r="148" spans="1:5" s="8" customFormat="1" ht="12.75">
      <c r="A148" s="8" t="s">
        <v>88</v>
      </c>
      <c r="B148" s="15"/>
      <c r="C148" s="15"/>
      <c r="D148" s="15"/>
      <c r="E148" s="15"/>
    </row>
    <row r="150" spans="2:5" ht="12.75">
      <c r="B150" s="16">
        <f>AVERAGE(B3:B145)</f>
        <v>1</v>
      </c>
      <c r="C150" s="16">
        <f>AVERAGE(C3:C145)</f>
        <v>1.000962871902987</v>
      </c>
      <c r="D150" s="16">
        <f>AVERAGE(D3:D145)</f>
        <v>0.992982074049391</v>
      </c>
      <c r="E150" s="16">
        <f>AVERAGE(E3:E145)</f>
        <v>0.900065901718156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2009-08-15T14:15:55Z</dcterms:modified>
  <cp:category/>
  <cp:version/>
  <cp:contentType/>
  <cp:contentStatus/>
</cp:coreProperties>
</file>