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820" windowHeight="12720" tabRatio="910" activeTab="0"/>
  </bookViews>
  <sheets>
    <sheet name="Compare" sheetId="1" r:id="rId1"/>
    <sheet name="PD-805" sheetId="2" r:id="rId2"/>
    <sheet name="PD-820" sheetId="3" r:id="rId3"/>
    <sheet name="PXE-840" sheetId="4" r:id="rId4"/>
    <sheet name="PXE-955" sheetId="5" r:id="rId5"/>
    <sheet name="PXE-965" sheetId="6" r:id="rId6"/>
    <sheet name="Conroe-2.13-GHz" sheetId="7" r:id="rId7"/>
    <sheet name="Core2-E6600" sheetId="8" r:id="rId8"/>
    <sheet name="Core2-E6700" sheetId="9" r:id="rId9"/>
    <sheet name="A64-FX-60-2000-MHz" sheetId="10" r:id="rId10"/>
    <sheet name="A64-X2-4000+(AM2)" sheetId="11" r:id="rId11"/>
    <sheet name="A64-FX-60" sheetId="12" r:id="rId12"/>
    <sheet name="A64-FX-62" sheetId="13" r:id="rId13"/>
  </sheets>
  <definedNames/>
  <calcPr fullCalcOnLoad="1" fullPrecision="0"/>
</workbook>
</file>

<file path=xl/sharedStrings.xml><?xml version="1.0" encoding="utf-8"?>
<sst xmlns="http://schemas.openxmlformats.org/spreadsheetml/2006/main" count="1241" uniqueCount="93">
  <si>
    <t>CPU Render</t>
  </si>
  <si>
    <t>Interactive</t>
  </si>
  <si>
    <t>GFX</t>
  </si>
  <si>
    <t>I/O</t>
  </si>
  <si>
    <t>CPU</t>
  </si>
  <si>
    <t>Overall</t>
  </si>
  <si>
    <t>Render Time</t>
  </si>
  <si>
    <t>WinRAR</t>
  </si>
  <si>
    <t>3D</t>
  </si>
  <si>
    <t>Audio Encoding</t>
  </si>
  <si>
    <t>LAME</t>
  </si>
  <si>
    <t>Monkey Audio</t>
  </si>
  <si>
    <t>OGG Encoder</t>
  </si>
  <si>
    <t>MATLAB</t>
  </si>
  <si>
    <t>LU</t>
  </si>
  <si>
    <t>FFT</t>
  </si>
  <si>
    <t>ODE</t>
  </si>
  <si>
    <t>Sparse</t>
  </si>
  <si>
    <t>2D</t>
  </si>
  <si>
    <t>Compile</t>
  </si>
  <si>
    <t>Solver</t>
  </si>
  <si>
    <t>Render</t>
  </si>
  <si>
    <t>F.E.A.R.</t>
  </si>
  <si>
    <t>Low</t>
  </si>
  <si>
    <t>Medium</t>
  </si>
  <si>
    <t>High</t>
  </si>
  <si>
    <t>Half-Life 2</t>
  </si>
  <si>
    <t>Quake 4</t>
  </si>
  <si>
    <t>Unreal Tournament 2004</t>
  </si>
  <si>
    <t>OCR</t>
  </si>
  <si>
    <t>Blur</t>
  </si>
  <si>
    <t>Color</t>
  </si>
  <si>
    <t>Filters</t>
  </si>
  <si>
    <t>Light</t>
  </si>
  <si>
    <t>Rotate</t>
  </si>
  <si>
    <t>Sharpen</t>
  </si>
  <si>
    <t>Size</t>
  </si>
  <si>
    <t>Transform</t>
  </si>
  <si>
    <t>Video Encoding</t>
  </si>
  <si>
    <t>Canopus ProCoder</t>
  </si>
  <si>
    <t>DivX</t>
  </si>
  <si>
    <t>WMV9</t>
  </si>
  <si>
    <t>x264</t>
  </si>
  <si>
    <t>XviD</t>
  </si>
  <si>
    <t>Apache</t>
  </si>
  <si>
    <t>Small</t>
  </si>
  <si>
    <t>Big</t>
  </si>
  <si>
    <t>BEGIN</t>
  </si>
  <si>
    <t>END</t>
  </si>
  <si>
    <t>TIME</t>
  </si>
  <si>
    <t>7-zip (x64)</t>
  </si>
  <si>
    <t>WMA9 CD Quality (x64)</t>
  </si>
  <si>
    <t>WMA9 Lossless (x64)</t>
  </si>
  <si>
    <t>ALL</t>
  </si>
  <si>
    <t>MATLAB Overall</t>
  </si>
  <si>
    <t>WEB Server</t>
  </si>
  <si>
    <t>RightMark Project</t>
  </si>
  <si>
    <t>Photo Processing</t>
  </si>
  <si>
    <t>OVERALL SCORE</t>
  </si>
  <si>
    <t>3D Shooter Games</t>
  </si>
  <si>
    <t>File Packing</t>
  </si>
  <si>
    <t>3D Modeling &amp; Rendering</t>
  </si>
  <si>
    <t>Home SCORE</t>
  </si>
  <si>
    <t>Professional SCORE</t>
  </si>
  <si>
    <t>CAD/CAE</t>
  </si>
  <si>
    <t>3ds max</t>
  </si>
  <si>
    <t>Maya</t>
  </si>
  <si>
    <t>Lightwave</t>
  </si>
  <si>
    <t>SolidWorks</t>
  </si>
  <si>
    <t>Pro/ENGINEER</t>
  </si>
  <si>
    <t>MS VC++</t>
  </si>
  <si>
    <t>RM CPU (x64)</t>
  </si>
  <si>
    <t>FineReader Professional</t>
  </si>
  <si>
    <t>Adobe Photoshop</t>
  </si>
  <si>
    <t>Pentium D 820</t>
  </si>
  <si>
    <t>Pentium D 805</t>
  </si>
  <si>
    <t>Pentium XE 840</t>
  </si>
  <si>
    <t>Pentium XE 955</t>
  </si>
  <si>
    <t>Pentium XE 965</t>
  </si>
  <si>
    <t>Athlon 64 FX-60</t>
  </si>
  <si>
    <t>Pack</t>
  </si>
  <si>
    <t>Audio</t>
  </si>
  <si>
    <t>RightMark</t>
  </si>
  <si>
    <t>Games</t>
  </si>
  <si>
    <t>Photo</t>
  </si>
  <si>
    <t>Video</t>
  </si>
  <si>
    <t>WEB</t>
  </si>
  <si>
    <t>Athlon 64 X2 4000+</t>
  </si>
  <si>
    <t>Athlon 64 FX-60 @ 2 GHz</t>
  </si>
  <si>
    <t>Athlon 64 FX-62</t>
  </si>
  <si>
    <t>Conroe 2.13 GHz</t>
  </si>
  <si>
    <t>Core 2 Duo E6700</t>
  </si>
  <si>
    <t>Core 2 Duo E6600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</si>
</sst>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1">
    <font>
      <sz val="10"/>
      <name val="Arial"/>
      <family val="0"/>
    </font>
    <font>
      <sz val="8"/>
      <name val="Arial"/>
      <family val="0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8"/>
      <color indexed="63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2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21" fontId="0" fillId="2" borderId="0" xfId="0" applyNumberFormat="1" applyFill="1" applyAlignment="1">
      <alignment horizontal="center"/>
    </xf>
    <xf numFmtId="0" fontId="0" fillId="2" borderId="0" xfId="0" applyFont="1" applyFill="1" applyAlignment="1">
      <alignment/>
    </xf>
    <xf numFmtId="164" fontId="0" fillId="2" borderId="0" xfId="0" applyNumberFormat="1" applyFill="1" applyAlignment="1">
      <alignment horizontal="center"/>
    </xf>
    <xf numFmtId="0" fontId="4" fillId="0" borderId="0" xfId="0" applyFont="1" applyAlignment="1">
      <alignment horizontal="center"/>
    </xf>
    <xf numFmtId="0" fontId="10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/>
    </xf>
    <xf numFmtId="21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3.7109375" style="0" bestFit="1" customWidth="1"/>
    <col min="2" max="2" width="18.140625" style="17" bestFit="1" customWidth="1"/>
    <col min="3" max="3" width="18.140625" style="0" bestFit="1" customWidth="1"/>
    <col min="4" max="7" width="19.57421875" style="0" bestFit="1" customWidth="1"/>
    <col min="8" max="9" width="22.28125" style="0" bestFit="1" customWidth="1"/>
    <col min="10" max="10" width="29.7109375" style="0" bestFit="1" customWidth="1"/>
    <col min="11" max="11" width="23.421875" style="0" bestFit="1" customWidth="1"/>
    <col min="12" max="13" width="19.7109375" style="0" bestFit="1" customWidth="1"/>
  </cols>
  <sheetData>
    <row r="1" spans="2:13" ht="15">
      <c r="B1" s="26" t="s">
        <v>75</v>
      </c>
      <c r="C1" s="26" t="s">
        <v>74</v>
      </c>
      <c r="D1" s="26" t="s">
        <v>76</v>
      </c>
      <c r="E1" s="26" t="s">
        <v>77</v>
      </c>
      <c r="F1" s="26" t="s">
        <v>78</v>
      </c>
      <c r="G1" s="26" t="s">
        <v>90</v>
      </c>
      <c r="H1" s="26" t="s">
        <v>92</v>
      </c>
      <c r="I1" s="26" t="s">
        <v>91</v>
      </c>
      <c r="J1" s="26" t="s">
        <v>88</v>
      </c>
      <c r="K1" s="26" t="s">
        <v>87</v>
      </c>
      <c r="L1" s="26" t="s">
        <v>79</v>
      </c>
      <c r="M1" s="26" t="s">
        <v>89</v>
      </c>
    </row>
    <row r="2" spans="1:13" s="29" customFormat="1" ht="15.75">
      <c r="A2" s="27" t="s">
        <v>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16" customFormat="1" ht="12.75">
      <c r="A3" s="15" t="s">
        <v>65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2.75">
      <c r="A4" t="s">
        <v>0</v>
      </c>
      <c r="B4" s="19">
        <f>'PD-805'!$B4</f>
        <v>1.94</v>
      </c>
      <c r="C4" s="19">
        <f>'PD-820'!$B4</f>
        <v>2.04</v>
      </c>
      <c r="D4" s="19">
        <f>'PXE-840'!$B4</f>
        <v>2.41</v>
      </c>
      <c r="E4" s="19">
        <f>'PXE-955'!$B4</f>
        <v>2.91</v>
      </c>
      <c r="F4" s="19">
        <f>'PXE-965'!$B4</f>
        <v>3.13</v>
      </c>
      <c r="G4" s="19">
        <f>'Conroe-2.13-GHz'!$B4</f>
        <v>2.68</v>
      </c>
      <c r="H4" s="19">
        <f>'Core2-E6600'!$B4</f>
        <v>3.31</v>
      </c>
      <c r="I4" s="19">
        <f>'Core2-E6700'!$B4</f>
        <v>3.68</v>
      </c>
      <c r="J4" s="19">
        <f>'A64-FX-60-2000-MHz'!$B4</f>
        <v>2.28</v>
      </c>
      <c r="K4" s="19">
        <f>'A64-X2-4000+(AM2)'!$B4</f>
        <v>2.29</v>
      </c>
      <c r="L4" s="19">
        <f>'A64-FX-60'!$B4</f>
        <v>2.96</v>
      </c>
      <c r="M4" s="19">
        <f>'A64-FX-62'!$B4</f>
        <v>2.98</v>
      </c>
    </row>
    <row r="5" spans="1:13" ht="12.75">
      <c r="A5" t="s">
        <v>1</v>
      </c>
      <c r="B5" s="19">
        <f>'PD-805'!$B5</f>
        <v>1.45</v>
      </c>
      <c r="C5" s="19">
        <f>'PD-820'!$B5</f>
        <v>1.57</v>
      </c>
      <c r="D5" s="19">
        <f>'PXE-840'!$B5</f>
        <v>1.68</v>
      </c>
      <c r="E5" s="19">
        <f>'PXE-955'!$B5</f>
        <v>1.92</v>
      </c>
      <c r="F5" s="19">
        <f>'PXE-965'!$B5</f>
        <v>1.95</v>
      </c>
      <c r="G5" s="19">
        <f>'Conroe-2.13-GHz'!$B5</f>
        <v>2.19</v>
      </c>
      <c r="H5" s="19">
        <f>'Core2-E6600'!$B5</f>
        <v>2.83</v>
      </c>
      <c r="I5" s="19">
        <f>'Core2-E6700'!$B5</f>
        <v>3.01</v>
      </c>
      <c r="J5" s="19">
        <f>'A64-FX-60-2000-MHz'!$B5</f>
        <v>1.72</v>
      </c>
      <c r="K5" s="19">
        <f>'A64-X2-4000+(AM2)'!$B5</f>
        <v>1.81</v>
      </c>
      <c r="L5" s="19">
        <f>'A64-FX-60'!$B5</f>
        <v>2.13</v>
      </c>
      <c r="M5" s="19">
        <f>'A64-FX-62'!$B5</f>
        <v>2.22</v>
      </c>
    </row>
    <row r="6" spans="1:13" s="16" customFormat="1" ht="12.75">
      <c r="A6" s="15" t="s">
        <v>66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>
      <c r="A7" t="s">
        <v>2</v>
      </c>
      <c r="B7" s="19">
        <f>'PD-805'!$B8</f>
        <v>2</v>
      </c>
      <c r="C7" s="19">
        <f>'PD-820'!$B8</f>
        <v>2.16</v>
      </c>
      <c r="D7" s="19">
        <f>'PXE-840'!$B8</f>
        <v>2.19</v>
      </c>
      <c r="E7" s="19">
        <f>'PXE-955'!$B8</f>
        <v>2.44</v>
      </c>
      <c r="F7" s="19">
        <f>'PXE-965'!$B8</f>
        <v>2.51</v>
      </c>
      <c r="G7" s="19">
        <f>'Conroe-2.13-GHz'!$B8</f>
        <v>1.57</v>
      </c>
      <c r="H7" s="19">
        <f>'Core2-E6600'!$B8</f>
        <v>3.26</v>
      </c>
      <c r="I7" s="19">
        <f>'Core2-E6700'!$B8</f>
        <v>3.43</v>
      </c>
      <c r="J7" s="19">
        <f>'A64-FX-60-2000-MHz'!$B8</f>
        <v>2.25</v>
      </c>
      <c r="K7" s="19">
        <f>'A64-X2-4000+(AM2)'!$B8</f>
        <v>2.46</v>
      </c>
      <c r="L7" s="19">
        <f>'A64-FX-60'!$B8</f>
        <v>2.56</v>
      </c>
      <c r="M7" s="19">
        <f>'A64-FX-62'!$B8</f>
        <v>2.74</v>
      </c>
    </row>
    <row r="8" spans="1:13" ht="12.75">
      <c r="A8" t="s">
        <v>3</v>
      </c>
      <c r="B8" s="19">
        <f>'PD-805'!$B9</f>
        <v>1.54</v>
      </c>
      <c r="C8" s="19">
        <f>'PD-820'!$B9</f>
        <v>1.63</v>
      </c>
      <c r="D8" s="19">
        <f>'PXE-840'!$B9</f>
        <v>1.79</v>
      </c>
      <c r="E8" s="19">
        <f>'PXE-955'!$B9</f>
        <v>1.96</v>
      </c>
      <c r="F8" s="19">
        <f>'PXE-965'!$B9</f>
        <v>2.05</v>
      </c>
      <c r="G8" s="19">
        <f>'Conroe-2.13-GHz'!$B9</f>
        <v>2.05</v>
      </c>
      <c r="H8" s="19">
        <f>'Core2-E6600'!$B9</f>
        <v>2.55</v>
      </c>
      <c r="I8" s="19">
        <f>'Core2-E6700'!$B9</f>
        <v>2.74</v>
      </c>
      <c r="J8" s="19">
        <f>'A64-FX-60-2000-MHz'!$B9</f>
        <v>1.71</v>
      </c>
      <c r="K8" s="19">
        <f>'A64-X2-4000+(AM2)'!$B9</f>
        <v>1.75</v>
      </c>
      <c r="L8" s="19">
        <f>'A64-FX-60'!$B9</f>
        <v>2.06</v>
      </c>
      <c r="M8" s="19">
        <f>'A64-FX-62'!$B9</f>
        <v>2.25</v>
      </c>
    </row>
    <row r="9" spans="1:13" ht="12.75">
      <c r="A9" t="s">
        <v>4</v>
      </c>
      <c r="B9" s="19">
        <f>'PD-805'!$B10</f>
        <v>1.42</v>
      </c>
      <c r="C9" s="19">
        <f>'PD-820'!$B10</f>
        <v>1.51</v>
      </c>
      <c r="D9" s="19">
        <f>'PXE-840'!$B10</f>
        <v>1.7</v>
      </c>
      <c r="E9" s="19">
        <f>'PXE-955'!$B10</f>
        <v>1.82</v>
      </c>
      <c r="F9" s="19">
        <f>'PXE-965'!$B10</f>
        <v>1.95</v>
      </c>
      <c r="G9" s="19">
        <f>'Conroe-2.13-GHz'!$B10</f>
        <v>1.93</v>
      </c>
      <c r="H9" s="19">
        <f>'Core2-E6600'!$B10</f>
        <v>2.27</v>
      </c>
      <c r="I9" s="19">
        <f>'Core2-E6700'!$B10</f>
        <v>2.48</v>
      </c>
      <c r="J9" s="19">
        <f>'A64-FX-60-2000-MHz'!$B10</f>
        <v>1.61</v>
      </c>
      <c r="K9" s="19">
        <f>'A64-X2-4000+(AM2)'!$B10</f>
        <v>1.66</v>
      </c>
      <c r="L9" s="19">
        <f>'A64-FX-60'!$B10</f>
        <v>2.04</v>
      </c>
      <c r="M9" s="19">
        <f>'A64-FX-62'!$B10</f>
        <v>2.21</v>
      </c>
    </row>
    <row r="10" spans="1:13" ht="12.75">
      <c r="A10" t="s">
        <v>5</v>
      </c>
      <c r="B10" s="19">
        <f>'PD-805'!$B11</f>
        <v>1.82</v>
      </c>
      <c r="C10" s="19">
        <f>'PD-820'!$B11</f>
        <v>1.96</v>
      </c>
      <c r="D10" s="19">
        <f>'PXE-840'!$B11</f>
        <v>2.04</v>
      </c>
      <c r="E10" s="19">
        <f>'PXE-955'!$B11</f>
        <v>2.25</v>
      </c>
      <c r="F10" s="19">
        <f>'PXE-965'!$B11</f>
        <v>2.34</v>
      </c>
      <c r="G10" s="19">
        <f>'Conroe-2.13-GHz'!$B11</f>
        <v>1.68</v>
      </c>
      <c r="H10" s="19">
        <f>'Core2-E6600'!$B11</f>
        <v>2.96</v>
      </c>
      <c r="I10" s="19">
        <f>'Core2-E6700'!$B11</f>
        <v>3.15</v>
      </c>
      <c r="J10" s="19">
        <f>'A64-FX-60-2000-MHz'!$B11</f>
        <v>2.05</v>
      </c>
      <c r="K10" s="19">
        <f>'A64-X2-4000+(AM2)'!$B11</f>
        <v>2.2</v>
      </c>
      <c r="L10" s="19">
        <f>'A64-FX-60'!$B11</f>
        <v>2.39</v>
      </c>
      <c r="M10" s="19">
        <f>'A64-FX-62'!$B11</f>
        <v>2.57</v>
      </c>
    </row>
    <row r="11" spans="1:13" ht="12.75">
      <c r="A11" t="s">
        <v>6</v>
      </c>
      <c r="B11" s="20">
        <f>'PD-805'!$B12</f>
        <v>0.00315972222222222</v>
      </c>
      <c r="C11" s="20">
        <f>'PD-820'!$B12</f>
        <v>0.00298611111111111</v>
      </c>
      <c r="D11" s="20">
        <f>'PXE-840'!$B12</f>
        <v>0.0028125</v>
      </c>
      <c r="E11" s="20">
        <f>'PXE-955'!$B12</f>
        <v>0.0021875</v>
      </c>
      <c r="F11" s="20">
        <f>'PXE-965'!$B12</f>
        <v>0.0018287037037037</v>
      </c>
      <c r="G11" s="20">
        <f>'Conroe-2.13-GHz'!$B12</f>
        <v>0.00189814814814815</v>
      </c>
      <c r="H11" s="20">
        <f>'Core2-E6600'!$B12</f>
        <v>0.00166666666666667</v>
      </c>
      <c r="I11" s="20">
        <f>'Core2-E6700'!$B12</f>
        <v>0.00149305555555556</v>
      </c>
      <c r="J11" s="20">
        <f>'A64-FX-60-2000-MHz'!$B12</f>
        <v>0.00253472222222222</v>
      </c>
      <c r="K11" s="20">
        <f>'A64-X2-4000+(AM2)'!$B12</f>
        <v>0.00252314814814815</v>
      </c>
      <c r="L11" s="20">
        <f>'A64-FX-60'!$B12</f>
        <v>0.00196759259259259</v>
      </c>
      <c r="M11" s="20">
        <f>'A64-FX-62'!$B12</f>
        <v>0.00196759259259259</v>
      </c>
    </row>
    <row r="12" spans="2:13" s="16" customFormat="1" ht="12.7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12.75">
      <c r="A13" s="21" t="s">
        <v>67</v>
      </c>
      <c r="B13" s="20">
        <f>'PD-805'!$B14</f>
        <v>0.0246296296296296</v>
      </c>
      <c r="C13" s="20">
        <f>'PD-820'!$B14</f>
        <v>0.0235185185185185</v>
      </c>
      <c r="D13" s="20">
        <f>'PXE-840'!$B14</f>
        <v>0.0201273148148148</v>
      </c>
      <c r="E13" s="20">
        <f>'PXE-955'!$B14</f>
        <v>0.0176157407407407</v>
      </c>
      <c r="F13" s="20">
        <f>'PXE-965'!$B14</f>
        <v>0.016412037037037</v>
      </c>
      <c r="G13" s="20">
        <f>'Conroe-2.13-GHz'!$B14</f>
        <v>0.0160532407407407</v>
      </c>
      <c r="H13" s="20">
        <f>'Core2-E6600'!$B14</f>
        <v>0.014224537037037</v>
      </c>
      <c r="I13" s="20">
        <f>'Core2-E6700'!$B14</f>
        <v>0.0128009259259259</v>
      </c>
      <c r="J13" s="20">
        <f>'A64-FX-60-2000-MHz'!$B14</f>
        <v>0.0221180555555556</v>
      </c>
      <c r="K13" s="20">
        <f>'A64-X2-4000+(AM2)'!$B14</f>
        <v>0.0221180555555556</v>
      </c>
      <c r="L13" s="20">
        <f>'A64-FX-60'!$B14</f>
        <v>0.017025462962963</v>
      </c>
      <c r="M13" s="20">
        <f>'A64-FX-62'!$B14</f>
        <v>0.0158217592592593</v>
      </c>
    </row>
    <row r="14" spans="1:13" s="29" customFormat="1" ht="15.75">
      <c r="A14" s="27" t="s">
        <v>80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12.75">
      <c r="A15" s="21" t="s">
        <v>7</v>
      </c>
      <c r="B15" s="20">
        <f>'PD-805'!$B20</f>
        <v>0.00221064814814815</v>
      </c>
      <c r="C15" s="20">
        <f>'PD-820'!$B20</f>
        <v>0.00206018518518519</v>
      </c>
      <c r="D15" s="20">
        <f>'PXE-840'!$B20</f>
        <v>0.00190972222222222</v>
      </c>
      <c r="E15" s="20">
        <f>'PXE-955'!$B20</f>
        <v>0.00166666666666667</v>
      </c>
      <c r="F15" s="20">
        <f>'PXE-965'!$B20</f>
        <v>0.00159722222222222</v>
      </c>
      <c r="G15" s="20">
        <f>'Conroe-2.13-GHz'!$B20</f>
        <v>0.00134259259259259</v>
      </c>
      <c r="H15" s="20">
        <f>'Core2-E6600'!$B20</f>
        <v>0.00123842592592593</v>
      </c>
      <c r="I15" s="20">
        <f>'Core2-E6700'!$B20</f>
        <v>0.00116898148148148</v>
      </c>
      <c r="J15" s="20">
        <f>'A64-FX-60-2000-MHz'!$B20</f>
        <v>0.00186342592592593</v>
      </c>
      <c r="K15" s="20">
        <f>'A64-X2-4000+(AM2)'!$B20</f>
        <v>0.00179398148148148</v>
      </c>
      <c r="L15" s="20">
        <f>'A64-FX-60'!$B20</f>
        <v>0.00157407407407407</v>
      </c>
      <c r="M15" s="20">
        <f>'A64-FX-62'!$B20</f>
        <v>0.00150462962962963</v>
      </c>
    </row>
    <row r="16" spans="1:13" ht="12.75">
      <c r="A16" s="21" t="s">
        <v>50</v>
      </c>
      <c r="B16" s="20">
        <f>'PD-805'!$B21</f>
        <v>0.004375</v>
      </c>
      <c r="C16" s="20">
        <f>'PD-820'!$B21</f>
        <v>0.00414351851851852</v>
      </c>
      <c r="D16" s="20">
        <f>'PXE-840'!$B21</f>
        <v>0.00394675925925926</v>
      </c>
      <c r="E16" s="20">
        <f>'PXE-955'!$B21</f>
        <v>0.00351851851851852</v>
      </c>
      <c r="F16" s="20">
        <f>'PXE-965'!$B21</f>
        <v>0.00329861111111111</v>
      </c>
      <c r="G16" s="20">
        <f>'Conroe-2.13-GHz'!$B21</f>
        <v>0.00261574074074074</v>
      </c>
      <c r="H16" s="20">
        <f>'Core2-E6600'!$B21</f>
        <v>0.00239583333333333</v>
      </c>
      <c r="I16" s="20">
        <f>'Core2-E6700'!$B21</f>
        <v>0.00224537037037037</v>
      </c>
      <c r="J16" s="20">
        <f>'A64-FX-60-2000-MHz'!$B21</f>
        <v>0.00344907407407407</v>
      </c>
      <c r="K16" s="20">
        <f>'A64-X2-4000+(AM2)'!$B21</f>
        <v>0.00333333333333333</v>
      </c>
      <c r="L16" s="20">
        <f>'A64-FX-60'!$B21</f>
        <v>0.00288194444444444</v>
      </c>
      <c r="M16" s="20">
        <f>'A64-FX-62'!$B21</f>
        <v>0.00268518518518518</v>
      </c>
    </row>
    <row r="17" spans="1:13" s="29" customFormat="1" ht="15.75">
      <c r="A17" s="27" t="s">
        <v>81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2.75">
      <c r="A18" s="21" t="s">
        <v>10</v>
      </c>
      <c r="B18" s="20">
        <f>'PD-805'!$B27</f>
        <v>0.00471064814814815</v>
      </c>
      <c r="C18" s="20">
        <f>'PD-820'!$B27</f>
        <v>0.00451388888888889</v>
      </c>
      <c r="D18" s="20">
        <f>'PXE-840'!$B27</f>
        <v>0.00399305555555556</v>
      </c>
      <c r="E18" s="20">
        <f>'PXE-955'!$B27</f>
        <v>0.00378472222222222</v>
      </c>
      <c r="F18" s="20">
        <f>'PXE-965'!$B27</f>
        <v>0.0034375</v>
      </c>
      <c r="G18" s="20">
        <f>'Conroe-2.13-GHz'!$B27</f>
        <v>0.0028587962962963</v>
      </c>
      <c r="H18" s="20">
        <f>'Core2-E6600'!$B27</f>
        <v>0.0025462962962963</v>
      </c>
      <c r="I18" s="20">
        <f>'Core2-E6700'!$B27</f>
        <v>0.00219907407407407</v>
      </c>
      <c r="J18" s="20">
        <f>'A64-FX-60-2000-MHz'!$B27</f>
        <v>0.0040162037037037</v>
      </c>
      <c r="K18" s="20">
        <f>'A64-X2-4000+(AM2)'!$B27</f>
        <v>0.00395833333333333</v>
      </c>
      <c r="L18" s="20">
        <f>'A64-FX-60'!$B27</f>
        <v>0.0031712962962963</v>
      </c>
      <c r="M18" s="20">
        <f>'A64-FX-62'!$B27</f>
        <v>0.00295138888888889</v>
      </c>
    </row>
    <row r="19" spans="1:13" ht="12.75">
      <c r="A19" s="21" t="s">
        <v>11</v>
      </c>
      <c r="B19" s="20">
        <f>'PD-805'!$B28</f>
        <v>0.00800925925925926</v>
      </c>
      <c r="C19" s="20">
        <f>'PD-820'!$B28</f>
        <v>0.00767361111111111</v>
      </c>
      <c r="D19" s="20">
        <f>'PXE-840'!$B28</f>
        <v>0.00671296296296296</v>
      </c>
      <c r="E19" s="20">
        <f>'PXE-955'!$B28</f>
        <v>0.00633101851851852</v>
      </c>
      <c r="F19" s="20">
        <f>'PXE-965'!$B28</f>
        <v>0.00587962962962963</v>
      </c>
      <c r="G19" s="20">
        <f>'Conroe-2.13-GHz'!$B28</f>
        <v>0.00585648148148148</v>
      </c>
      <c r="H19" s="20">
        <f>'Core2-E6600'!$B28</f>
        <v>0.00519675925925926</v>
      </c>
      <c r="I19" s="20">
        <f>'Core2-E6700'!$B28</f>
        <v>0.00467592592592593</v>
      </c>
      <c r="J19" s="20">
        <f>'A64-FX-60-2000-MHz'!$B28</f>
        <v>0.00533564814814815</v>
      </c>
      <c r="K19" s="20">
        <f>'A64-X2-4000+(AM2)'!$B28</f>
        <v>0.0052662037037037</v>
      </c>
      <c r="L19" s="20">
        <f>'A64-FX-60'!$B28</f>
        <v>0.0041087962962963</v>
      </c>
      <c r="M19" s="20">
        <f>'A64-FX-62'!$B28</f>
        <v>0.00392361111111111</v>
      </c>
    </row>
    <row r="20" spans="1:13" ht="12.75">
      <c r="A20" s="21" t="s">
        <v>12</v>
      </c>
      <c r="B20" s="20">
        <f>'PD-805'!$B29</f>
        <v>0.00184027777777778</v>
      </c>
      <c r="C20" s="20">
        <f>'PD-820'!$B29</f>
        <v>0.00175925925925926</v>
      </c>
      <c r="D20" s="20">
        <f>'PXE-840'!$B29</f>
        <v>0.00155092592592593</v>
      </c>
      <c r="E20" s="20">
        <f>'PXE-955'!$B29</f>
        <v>0.00142361111111111</v>
      </c>
      <c r="F20" s="20">
        <f>'PXE-965'!$B29</f>
        <v>0.00131944444444444</v>
      </c>
      <c r="G20" s="20">
        <f>'Conroe-2.13-GHz'!$B29</f>
        <v>0.00107638888888889</v>
      </c>
      <c r="H20" s="20">
        <f>'Core2-E6600'!$B29</f>
        <v>0.000949074074074074</v>
      </c>
      <c r="I20" s="20">
        <f>'Core2-E6700'!$B29</f>
        <v>0.000856481481481482</v>
      </c>
      <c r="J20" s="20">
        <f>'A64-FX-60-2000-MHz'!$B29</f>
        <v>0.0015162037037037</v>
      </c>
      <c r="K20" s="20">
        <f>'A64-X2-4000+(AM2)'!$B29</f>
        <v>0.0015162037037037</v>
      </c>
      <c r="L20" s="20">
        <f>'A64-FX-60'!$B29</f>
        <v>0.00116898148148148</v>
      </c>
      <c r="M20" s="20">
        <f>'A64-FX-62'!$B29</f>
        <v>0.00107638888889355</v>
      </c>
    </row>
    <row r="21" spans="1:13" ht="12.75">
      <c r="A21" s="21" t="s">
        <v>51</v>
      </c>
      <c r="B21" s="20">
        <f>'PD-805'!$B30</f>
        <v>0.00263888888888889</v>
      </c>
      <c r="C21" s="20">
        <f>'PD-820'!$B30</f>
        <v>0.00252314814814815</v>
      </c>
      <c r="D21" s="20">
        <f>'PXE-840'!$B30</f>
        <v>0.00244212962962963</v>
      </c>
      <c r="E21" s="20">
        <f>'PXE-955'!$B30</f>
        <v>0.0021412037037037</v>
      </c>
      <c r="F21" s="20">
        <f>'PXE-965'!$B30</f>
        <v>0.00201388888888889</v>
      </c>
      <c r="G21" s="20">
        <f>'Conroe-2.13-GHz'!$B30</f>
        <v>0.00173611111111111</v>
      </c>
      <c r="H21" s="20">
        <f>'Core2-E6600'!$B30</f>
        <v>0.00159722222222222</v>
      </c>
      <c r="I21" s="20">
        <f>'Core2-E6700'!$B30</f>
        <v>0.00138888888888889</v>
      </c>
      <c r="J21" s="20">
        <f>'A64-FX-60-2000-MHz'!$B30</f>
        <v>0.00219907407407407</v>
      </c>
      <c r="K21" s="20">
        <f>'A64-X2-4000+(AM2)'!$B30</f>
        <v>0.00219907407407407</v>
      </c>
      <c r="L21" s="20">
        <f>'A64-FX-60'!$B30</f>
        <v>0.00171296296296296</v>
      </c>
      <c r="M21" s="20">
        <f>'A64-FX-62'!$B30</f>
        <v>0.00159722222222222</v>
      </c>
    </row>
    <row r="22" spans="1:13" ht="12.75">
      <c r="A22" s="21" t="s">
        <v>52</v>
      </c>
      <c r="B22" s="20">
        <f>'PD-805'!$B31</f>
        <v>0.00193287037037037</v>
      </c>
      <c r="C22" s="20">
        <f>'PD-820'!$B31</f>
        <v>0.00185185185185185</v>
      </c>
      <c r="D22" s="20">
        <f>'PXE-840'!$B31</f>
        <v>0.00163194444444444</v>
      </c>
      <c r="E22" s="20">
        <f>'PXE-955'!$B31</f>
        <v>0.0015162037037037</v>
      </c>
      <c r="F22" s="20">
        <f>'PXE-965'!$B31</f>
        <v>0.00134259259259259</v>
      </c>
      <c r="G22" s="20">
        <f>'Conroe-2.13-GHz'!$B31</f>
        <v>0.00137731481481481</v>
      </c>
      <c r="H22" s="20">
        <f>'Core2-E6600'!$B31</f>
        <v>0.00121527777777778</v>
      </c>
      <c r="I22" s="20">
        <f>'Core2-E6700'!$B31</f>
        <v>0.00109953703703704</v>
      </c>
      <c r="J22" s="20">
        <f>'A64-FX-60-2000-MHz'!$B31</f>
        <v>0.00173611111111111</v>
      </c>
      <c r="K22" s="20">
        <f>'A64-X2-4000+(AM2)'!$B31</f>
        <v>0.00170138888888889</v>
      </c>
      <c r="L22" s="20">
        <f>'A64-FX-60'!$B31</f>
        <v>0.00133101851851852</v>
      </c>
      <c r="M22" s="20">
        <f>'A64-FX-62'!$B31</f>
        <v>0.00126157407407407</v>
      </c>
    </row>
    <row r="23" spans="1:13" s="29" customFormat="1" ht="15.75">
      <c r="A23" s="27" t="s">
        <v>64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s="16" customFormat="1" ht="12.75">
      <c r="A24" s="15" t="s">
        <v>13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ht="12.75">
      <c r="A25" s="21" t="s">
        <v>14</v>
      </c>
      <c r="B25" s="22">
        <f>GEOMEAN('PD-805'!$B38:$B47)</f>
        <v>0.248</v>
      </c>
      <c r="C25" s="22">
        <f>GEOMEAN('PD-820'!$B38:$B47)</f>
        <v>0.229</v>
      </c>
      <c r="D25" s="22">
        <f>GEOMEAN('PXE-840'!$B38:$B47)</f>
        <v>0.206</v>
      </c>
      <c r="E25" s="22">
        <f>GEOMEAN('PXE-955'!$B38:$B47)</f>
        <v>0.19</v>
      </c>
      <c r="F25" s="22">
        <f>GEOMEAN('PXE-965'!$B38:$B47)</f>
        <v>0.179</v>
      </c>
      <c r="G25" s="22">
        <f>GEOMEAN('Conroe-2.13-GHz'!$B38:$B47)</f>
        <v>0.349</v>
      </c>
      <c r="H25" s="22">
        <f>GEOMEAN('Core2-E6600'!$B38:$B47)</f>
        <v>0.312</v>
      </c>
      <c r="I25" s="22">
        <f>GEOMEAN('Core2-E6700'!$B38:$B47)</f>
        <v>0.283</v>
      </c>
      <c r="J25" s="22">
        <f>GEOMEAN('A64-FX-60-2000-MHz'!$B38:$B47)</f>
        <v>0.321</v>
      </c>
      <c r="K25" s="22">
        <f>GEOMEAN('A64-X2-4000+(AM2)'!$B38:$B47)</f>
        <v>0.321</v>
      </c>
      <c r="L25" s="22">
        <f>GEOMEAN('A64-FX-60'!$B38:$B47)</f>
        <v>0.297</v>
      </c>
      <c r="M25" s="22">
        <f>GEOMEAN('A64-FX-62'!$B38:$B47)</f>
        <v>0.241</v>
      </c>
    </row>
    <row r="26" spans="1:13" ht="12.75">
      <c r="A26" s="21" t="s">
        <v>15</v>
      </c>
      <c r="B26" s="22">
        <f>GEOMEAN('PD-805'!$C38:$C47)</f>
        <v>0.336</v>
      </c>
      <c r="C26" s="22">
        <f>GEOMEAN('PD-820'!$C38:$C47)</f>
        <v>0.298</v>
      </c>
      <c r="D26" s="22">
        <f>GEOMEAN('PXE-840'!$C38:$C47)</f>
        <v>0.281</v>
      </c>
      <c r="E26" s="22">
        <f>GEOMEAN('PXE-955'!$C38:$C47)</f>
        <v>0.26</v>
      </c>
      <c r="F26" s="22">
        <f>GEOMEAN('PXE-965'!$C38:$C47)</f>
        <v>0.25</v>
      </c>
      <c r="G26" s="22">
        <f>GEOMEAN('Conroe-2.13-GHz'!$C38:$C47)</f>
        <v>0.194</v>
      </c>
      <c r="H26" s="22">
        <f>GEOMEAN('Core2-E6600'!$C38:$C47)</f>
        <v>0.185</v>
      </c>
      <c r="I26" s="22">
        <f>GEOMEAN('Core2-E6700'!$C38:$C47)</f>
        <v>0.177</v>
      </c>
      <c r="J26" s="22">
        <f>GEOMEAN('A64-FX-60-2000-MHz'!$C38:$C47)</f>
        <v>0.359</v>
      </c>
      <c r="K26" s="22">
        <f>GEOMEAN('A64-X2-4000+(AM2)'!$C38:$C47)</f>
        <v>0.359</v>
      </c>
      <c r="L26" s="22">
        <f>GEOMEAN('A64-FX-60'!$C38:$C47)</f>
        <v>0.3</v>
      </c>
      <c r="M26" s="22">
        <f>GEOMEAN('A64-FX-62'!$C38:$C47)</f>
        <v>0.297</v>
      </c>
    </row>
    <row r="27" spans="1:13" ht="12.75">
      <c r="A27" s="21" t="s">
        <v>16</v>
      </c>
      <c r="B27" s="22">
        <f>GEOMEAN('PD-805'!$D38:$D47)</f>
        <v>0.248</v>
      </c>
      <c r="C27" s="22">
        <f>GEOMEAN('PD-820'!$D38:$D47)</f>
        <v>0.237</v>
      </c>
      <c r="D27" s="22">
        <f>GEOMEAN('PXE-840'!$D38:$D47)</f>
        <v>0.24</v>
      </c>
      <c r="E27" s="22">
        <f>GEOMEAN('PXE-955'!$D38:$D47)</f>
        <v>0.228</v>
      </c>
      <c r="F27" s="22">
        <f>GEOMEAN('PXE-965'!$D38:$D47)</f>
        <v>0.213</v>
      </c>
      <c r="G27" s="22">
        <f>GEOMEAN('Conroe-2.13-GHz'!$D38:$D47)</f>
        <v>0.135</v>
      </c>
      <c r="H27" s="22">
        <f>GEOMEAN('Core2-E6600'!$D38:$D47)</f>
        <v>0.121</v>
      </c>
      <c r="I27" s="22">
        <f>GEOMEAN('Core2-E6700'!$D38:$D47)</f>
        <v>0.109</v>
      </c>
      <c r="J27" s="22">
        <f>GEOMEAN('A64-FX-60-2000-MHz'!$D38:$D47)</f>
        <v>0.267</v>
      </c>
      <c r="K27" s="22">
        <f>GEOMEAN('A64-X2-4000+(AM2)'!$D38:$D47)</f>
        <v>0.267</v>
      </c>
      <c r="L27" s="22">
        <f>GEOMEAN('A64-FX-60'!$D38:$D47)</f>
        <v>0.128</v>
      </c>
      <c r="M27" s="22">
        <f>GEOMEAN('A64-FX-62'!$D38:$D47)</f>
        <v>0.128</v>
      </c>
    </row>
    <row r="28" spans="1:13" ht="12.75">
      <c r="A28" s="21" t="s">
        <v>17</v>
      </c>
      <c r="B28" s="22">
        <f>GEOMEAN('PD-805'!$E38:$E47)</f>
        <v>0.621</v>
      </c>
      <c r="C28" s="22">
        <f>GEOMEAN('PD-820'!$E38:$E47)</f>
        <v>0.589</v>
      </c>
      <c r="D28" s="22">
        <f>GEOMEAN('PXE-840'!$E38:$E47)</f>
        <v>0.517</v>
      </c>
      <c r="E28" s="22">
        <f>GEOMEAN('PXE-955'!$E38:$E47)</f>
        <v>0.461</v>
      </c>
      <c r="F28" s="22">
        <f>GEOMEAN('PXE-965'!$E38:$E47)</f>
        <v>0.429</v>
      </c>
      <c r="G28" s="22">
        <f>GEOMEAN('Conroe-2.13-GHz'!$E38:$E47)</f>
        <v>0.369</v>
      </c>
      <c r="H28" s="22">
        <f>GEOMEAN('Core2-E6600'!$E38:$E47)</f>
        <v>0.332</v>
      </c>
      <c r="I28" s="22">
        <f>GEOMEAN('Core2-E6700'!$E38:$E47)</f>
        <v>0.3</v>
      </c>
      <c r="J28" s="22">
        <f>GEOMEAN('A64-FX-60-2000-MHz'!$E38:$E47)</f>
        <v>0.566</v>
      </c>
      <c r="K28" s="22">
        <f>GEOMEAN('A64-X2-4000+(AM2)'!$E38:$E47)</f>
        <v>0.566</v>
      </c>
      <c r="L28" s="22">
        <f>GEOMEAN('A64-FX-60'!$E38:$E47)</f>
        <v>0.422</v>
      </c>
      <c r="M28" s="22">
        <f>GEOMEAN('A64-FX-62'!$E38:$E47)</f>
        <v>0.383</v>
      </c>
    </row>
    <row r="29" spans="1:13" ht="12.75">
      <c r="A29" s="21" t="s">
        <v>18</v>
      </c>
      <c r="B29" s="22">
        <f>GEOMEAN('PD-805'!$F38:$F47)</f>
        <v>0.697</v>
      </c>
      <c r="C29" s="22">
        <f>GEOMEAN('PD-820'!$F38:$F47)</f>
        <v>0.695</v>
      </c>
      <c r="D29" s="22">
        <f>GEOMEAN('PXE-840'!$F38:$F47)</f>
        <v>0.692</v>
      </c>
      <c r="E29" s="22">
        <f>GEOMEAN('PXE-955'!$F38:$F47)</f>
        <v>0.693</v>
      </c>
      <c r="F29" s="22">
        <f>GEOMEAN('PXE-965'!$F38:$F47)</f>
        <v>0.69</v>
      </c>
      <c r="G29" s="22">
        <f>GEOMEAN('Conroe-2.13-GHz'!$F38:$F47)</f>
        <v>0.689</v>
      </c>
      <c r="H29" s="22">
        <f>GEOMEAN('Core2-E6600'!$F38:$F47)</f>
        <v>0.689</v>
      </c>
      <c r="I29" s="22">
        <f>GEOMEAN('Core2-E6700'!$F38:$F47)</f>
        <v>0.689</v>
      </c>
      <c r="J29" s="22">
        <f>GEOMEAN('A64-FX-60-2000-MHz'!$F38:$F47)</f>
        <v>0.586</v>
      </c>
      <c r="K29" s="22">
        <f>GEOMEAN('A64-X2-4000+(AM2)'!$F38:$F47)</f>
        <v>0.586</v>
      </c>
      <c r="L29" s="22">
        <f>GEOMEAN('A64-FX-60'!$F38:$F47)</f>
        <v>0.471</v>
      </c>
      <c r="M29" s="22">
        <f>GEOMEAN('A64-FX-62'!$F38:$F47)</f>
        <v>0.672</v>
      </c>
    </row>
    <row r="30" spans="1:13" ht="12.75">
      <c r="A30" s="21" t="s">
        <v>8</v>
      </c>
      <c r="B30" s="22">
        <f>GEOMEAN('PD-805'!$G38:$G47)</f>
        <v>0.694</v>
      </c>
      <c r="C30" s="22">
        <f>GEOMEAN('PD-820'!$G38:$G47)</f>
        <v>0.393</v>
      </c>
      <c r="D30" s="22">
        <f>GEOMEAN('PXE-840'!$G38:$G47)</f>
        <v>0.687</v>
      </c>
      <c r="E30" s="22">
        <f>GEOMEAN('PXE-955'!$G38:$G47)</f>
        <v>0.677</v>
      </c>
      <c r="F30" s="22">
        <f>GEOMEAN('PXE-965'!$G38:$G47)</f>
        <v>0.663</v>
      </c>
      <c r="G30" s="22">
        <f>GEOMEAN('Conroe-2.13-GHz'!$G38:$G47)</f>
        <v>0.663</v>
      </c>
      <c r="H30" s="22">
        <f>GEOMEAN('Core2-E6600'!$G38:$G47)</f>
        <v>0.658</v>
      </c>
      <c r="I30" s="22">
        <f>GEOMEAN('Core2-E6700'!$G38:$G47)</f>
        <v>0.653</v>
      </c>
      <c r="J30" s="22">
        <f>GEOMEAN('A64-FX-60-2000-MHz'!$G38:$G47)</f>
        <v>0.158</v>
      </c>
      <c r="K30" s="22">
        <f>GEOMEAN('A64-X2-4000+(AM2)'!$G38:$G47)</f>
        <v>0.158</v>
      </c>
      <c r="L30" s="22">
        <f>GEOMEAN('A64-FX-60'!$G38:$G47)</f>
        <v>0.227</v>
      </c>
      <c r="M30" s="22">
        <f>GEOMEAN('A64-FX-62'!$G38:$G47)</f>
        <v>0.204</v>
      </c>
    </row>
    <row r="31" spans="1:13" s="16" customFormat="1" ht="12.7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ht="12.75">
      <c r="A32" s="21" t="s">
        <v>69</v>
      </c>
      <c r="B32" s="19">
        <f>'PD-805'!$B50</f>
        <v>1.41</v>
      </c>
      <c r="C32" s="19">
        <f>'PD-820'!$B50</f>
        <v>1.5</v>
      </c>
      <c r="D32" s="19">
        <f>'PXE-840'!$B50</f>
        <v>1.64</v>
      </c>
      <c r="E32" s="19">
        <f>'PXE-955'!$B50</f>
        <v>1.77</v>
      </c>
      <c r="F32" s="19">
        <f>'PXE-965'!$B50</f>
        <v>1.88</v>
      </c>
      <c r="G32" s="19">
        <f>'Conroe-2.13-GHz'!$B50</f>
        <v>2.01</v>
      </c>
      <c r="H32" s="19">
        <f>'Core2-E6600'!$B50</f>
        <v>2.23</v>
      </c>
      <c r="I32" s="19">
        <f>'Core2-E6700'!$B50</f>
        <v>2.43</v>
      </c>
      <c r="J32" s="19">
        <f>'A64-FX-60-2000-MHz'!$B50</f>
        <v>1.81</v>
      </c>
      <c r="K32" s="19">
        <f>'A64-X2-4000+(AM2)'!$B50</f>
        <v>1.84</v>
      </c>
      <c r="L32" s="19">
        <f>'A64-FX-60'!$B50</f>
        <v>2.21</v>
      </c>
      <c r="M32" s="19">
        <f>'A64-FX-62'!$B50</f>
        <v>2.32</v>
      </c>
    </row>
    <row r="33" spans="1:13" ht="12.75">
      <c r="A33" s="21" t="s">
        <v>68</v>
      </c>
      <c r="B33" s="17">
        <f>'PD-805'!$B52</f>
        <v>603</v>
      </c>
      <c r="C33" s="17">
        <f>'PD-820'!$B52</f>
        <v>571</v>
      </c>
      <c r="D33" s="17">
        <f>'PXE-840'!$B52</f>
        <v>530</v>
      </c>
      <c r="E33" s="17">
        <f>'PXE-955'!$B52</f>
        <v>479</v>
      </c>
      <c r="F33" s="17">
        <f>'PXE-965'!$B52</f>
        <v>454</v>
      </c>
      <c r="G33" s="17">
        <f>'Conroe-2.13-GHz'!$B52</f>
        <v>479</v>
      </c>
      <c r="H33" s="17">
        <f>'Core2-E6600'!$B52</f>
        <v>393</v>
      </c>
      <c r="I33" s="17">
        <f>'Core2-E6700'!$B52</f>
        <v>351</v>
      </c>
      <c r="J33" s="17">
        <f>'A64-FX-60-2000-MHz'!$B52</f>
        <v>498</v>
      </c>
      <c r="K33" s="17">
        <f>'A64-X2-4000+(AM2)'!$B52</f>
        <v>486</v>
      </c>
      <c r="L33" s="17">
        <f>'A64-FX-60'!$B52</f>
        <v>392</v>
      </c>
      <c r="M33" s="17">
        <f>'A64-FX-62'!$B52</f>
        <v>361</v>
      </c>
    </row>
    <row r="34" spans="1:13" s="29" customFormat="1" ht="15.75">
      <c r="A34" s="27" t="s">
        <v>19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</row>
    <row r="35" spans="1:13" ht="12.75">
      <c r="A35" s="21" t="s">
        <v>70</v>
      </c>
      <c r="B35" s="20">
        <f>'PD-805'!$B58</f>
        <v>0.00818287037037037</v>
      </c>
      <c r="C35" s="20">
        <f>'PD-820'!$B58</f>
        <v>0.00780092592592593</v>
      </c>
      <c r="D35" s="20">
        <f>'PXE-840'!$B58</f>
        <v>0.00700231481481482</v>
      </c>
      <c r="E35" s="20">
        <f>'PXE-955'!$B58</f>
        <v>0.00637731481481481</v>
      </c>
      <c r="F35" s="20">
        <f>'PXE-965'!$B58</f>
        <v>0.0059375</v>
      </c>
      <c r="G35" s="20">
        <f>'Conroe-2.13-GHz'!$B58</f>
        <v>0.00434027777777778</v>
      </c>
      <c r="H35" s="20">
        <f>'Core2-E6600'!$B58</f>
        <v>0.00391203703703704</v>
      </c>
      <c r="I35" s="20">
        <f>'Core2-E6700'!$B58</f>
        <v>0.00350694444444444</v>
      </c>
      <c r="J35" s="20">
        <f>'A64-FX-60-2000-MHz'!$B58</f>
        <v>0.00519675925925926</v>
      </c>
      <c r="K35" s="20">
        <f>'A64-X2-4000+(AM2)'!$B58</f>
        <v>0.00515046296296296</v>
      </c>
      <c r="L35" s="20">
        <f>'A64-FX-60'!$B58</f>
        <v>0.00407407407407407</v>
      </c>
      <c r="M35" s="20">
        <f>'A64-FX-62'!$B58</f>
        <v>0.0037962962962963</v>
      </c>
    </row>
    <row r="36" spans="1:13" s="29" customFormat="1" ht="15.75">
      <c r="A36" s="27" t="s">
        <v>82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3" s="16" customFormat="1" ht="12.75">
      <c r="A37" s="15" t="s">
        <v>71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2.75">
      <c r="A38" t="s">
        <v>20</v>
      </c>
      <c r="B38" s="17">
        <f>'PD-805'!$B65</f>
        <v>33.32</v>
      </c>
      <c r="C38" s="17">
        <f>'PD-820'!$B65</f>
        <v>34.78</v>
      </c>
      <c r="D38" s="17">
        <f>'PXE-840'!$B65</f>
        <v>39.88</v>
      </c>
      <c r="E38" s="17">
        <f>'PXE-955'!$B65</f>
        <v>43.16</v>
      </c>
      <c r="F38" s="17">
        <f>'PXE-965'!$B65</f>
        <v>46.45</v>
      </c>
      <c r="G38" s="17">
        <f>'Conroe-2.13-GHz'!$B65</f>
        <v>48.87</v>
      </c>
      <c r="H38" s="17">
        <f>'Core2-E6600'!$B65</f>
        <v>55.03</v>
      </c>
      <c r="I38" s="17">
        <f>'Core2-E6700'!$B65</f>
        <v>61.12</v>
      </c>
      <c r="J38" s="17">
        <f>'A64-FX-60-2000-MHz'!$B65</f>
        <v>35.81</v>
      </c>
      <c r="K38" s="17">
        <f>'A64-X2-4000+(AM2)'!$B65</f>
        <v>39.37</v>
      </c>
      <c r="L38" s="17">
        <f>'A64-FX-60'!$B65</f>
        <v>51.85</v>
      </c>
      <c r="M38" s="17">
        <f>'A64-FX-62'!$B65</f>
        <v>55.05</v>
      </c>
    </row>
    <row r="39" spans="1:13" ht="12.75">
      <c r="A39" t="s">
        <v>21</v>
      </c>
      <c r="B39" s="17">
        <f>'PD-805'!$B66</f>
        <v>13.67</v>
      </c>
      <c r="C39" s="17">
        <f>'PD-820'!$B66</f>
        <v>14.47</v>
      </c>
      <c r="D39" s="17">
        <f>'PXE-840'!$B66</f>
        <v>23.25</v>
      </c>
      <c r="E39" s="17">
        <f>'PXE-955'!$B66</f>
        <v>25.19</v>
      </c>
      <c r="F39" s="17">
        <f>'PXE-965'!$B66</f>
        <v>26.58</v>
      </c>
      <c r="G39" s="17">
        <f>'Conroe-2.13-GHz'!$B66</f>
        <v>18.55</v>
      </c>
      <c r="H39" s="17">
        <f>'Core2-E6600'!$B66</f>
        <v>20.76</v>
      </c>
      <c r="I39" s="17">
        <f>'Core2-E6700'!$B66</f>
        <v>22.87</v>
      </c>
      <c r="J39" s="17">
        <f>'A64-FX-60-2000-MHz'!$B66</f>
        <v>18.03</v>
      </c>
      <c r="K39" s="17">
        <f>'A64-X2-4000+(AM2)'!$B66</f>
        <v>18.12</v>
      </c>
      <c r="L39" s="17">
        <f>'A64-FX-60'!$B66</f>
        <v>22.24</v>
      </c>
      <c r="M39" s="17">
        <f>'A64-FX-62'!$B66</f>
        <v>23.98</v>
      </c>
    </row>
    <row r="40" spans="1:13" ht="12.75">
      <c r="A40" t="s">
        <v>5</v>
      </c>
      <c r="B40" s="17">
        <f>'PD-805'!$B67</f>
        <v>9.15</v>
      </c>
      <c r="C40" s="17">
        <f>'PD-820'!$B67</f>
        <v>9.64</v>
      </c>
      <c r="D40" s="17">
        <f>'PXE-840'!$B67</f>
        <v>13.66</v>
      </c>
      <c r="E40" s="17">
        <f>'PXE-955'!$B67</f>
        <v>14.8</v>
      </c>
      <c r="F40" s="17">
        <f>'PXE-965'!$B67</f>
        <v>15.74</v>
      </c>
      <c r="G40" s="17">
        <f>'Conroe-2.13-GHz'!$B67</f>
        <v>12.8</v>
      </c>
      <c r="H40" s="17">
        <f>'Core2-E6600'!$B67</f>
        <v>14.36</v>
      </c>
      <c r="I40" s="17">
        <f>'Core2-E6700'!$B67</f>
        <v>15.86</v>
      </c>
      <c r="J40" s="17">
        <f>'A64-FX-60-2000-MHz'!$B67</f>
        <v>11.52</v>
      </c>
      <c r="K40" s="17">
        <f>'A64-X2-4000+(AM2)'!$B67</f>
        <v>11.74</v>
      </c>
      <c r="L40" s="17">
        <f>'A64-FX-60'!$B67</f>
        <v>14.72</v>
      </c>
      <c r="M40" s="17">
        <f>'A64-FX-62'!$B67</f>
        <v>15.82</v>
      </c>
    </row>
    <row r="41" spans="1:13" s="29" customFormat="1" ht="15.75">
      <c r="A41" s="27" t="s">
        <v>83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2" spans="1:13" s="16" customFormat="1" ht="12.75">
      <c r="A42" s="15" t="s">
        <v>22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2.75">
      <c r="A43" t="s">
        <v>23</v>
      </c>
      <c r="B43" s="17">
        <f>'PD-805'!$B74</f>
        <v>194</v>
      </c>
      <c r="C43" s="17">
        <f>'PD-820'!$B74</f>
        <v>209</v>
      </c>
      <c r="D43" s="17">
        <f>'PXE-840'!$B74</f>
        <v>222</v>
      </c>
      <c r="E43" s="17">
        <f>'PXE-955'!$B74</f>
        <v>263</v>
      </c>
      <c r="F43" s="17">
        <f>'PXE-965'!$B74</f>
        <v>272</v>
      </c>
      <c r="G43" s="17">
        <f>'Conroe-2.13-GHz'!$B74</f>
        <v>425</v>
      </c>
      <c r="H43" s="17">
        <f>'Core2-E6600'!$B74</f>
        <v>461</v>
      </c>
      <c r="I43" s="17">
        <f>'Core2-E6700'!$B74</f>
        <v>505</v>
      </c>
      <c r="J43" s="17">
        <f>'A64-FX-60-2000-MHz'!$B74</f>
        <v>253</v>
      </c>
      <c r="K43" s="17">
        <f>'A64-X2-4000+(AM2)'!$B74</f>
        <v>262</v>
      </c>
      <c r="L43" s="17">
        <f>'A64-FX-60'!$B74</f>
        <v>308</v>
      </c>
      <c r="M43" s="17">
        <f>'A64-FX-62'!$B74</f>
        <v>330</v>
      </c>
    </row>
    <row r="44" spans="1:13" ht="12.75">
      <c r="A44" t="s">
        <v>24</v>
      </c>
      <c r="B44" s="17">
        <f>'PD-805'!$B75</f>
        <v>119</v>
      </c>
      <c r="C44" s="17">
        <f>'PD-820'!$B75</f>
        <v>128</v>
      </c>
      <c r="D44" s="17">
        <f>'PXE-840'!$B75</f>
        <v>135</v>
      </c>
      <c r="E44" s="17">
        <f>'PXE-955'!$B75</f>
        <v>149</v>
      </c>
      <c r="F44" s="17">
        <f>'PXE-965'!$B75</f>
        <v>150</v>
      </c>
      <c r="G44" s="17">
        <f>'Conroe-2.13-GHz'!$B75</f>
        <v>165</v>
      </c>
      <c r="H44" s="17">
        <f>'Core2-E6600'!$B75</f>
        <v>189</v>
      </c>
      <c r="I44" s="17">
        <f>'Core2-E6700'!$B75</f>
        <v>196</v>
      </c>
      <c r="J44" s="17">
        <f>'A64-FX-60-2000-MHz'!$B75</f>
        <v>147</v>
      </c>
      <c r="K44" s="17">
        <f>'A64-X2-4000+(AM2)'!$B75</f>
        <v>150</v>
      </c>
      <c r="L44" s="17">
        <f>'A64-FX-60'!$B75</f>
        <v>164</v>
      </c>
      <c r="M44" s="17">
        <f>'A64-FX-62'!$B75</f>
        <v>174</v>
      </c>
    </row>
    <row r="45" spans="1:13" ht="12.75">
      <c r="A45" t="s">
        <v>25</v>
      </c>
      <c r="B45" s="17">
        <f>'PD-805'!$B76</f>
        <v>89</v>
      </c>
      <c r="C45" s="17">
        <f>'PD-820'!$B76</f>
        <v>92</v>
      </c>
      <c r="D45" s="17">
        <f>'PXE-840'!$B76</f>
        <v>93</v>
      </c>
      <c r="E45" s="17">
        <f>'PXE-955'!$B76</f>
        <v>102</v>
      </c>
      <c r="F45" s="17">
        <f>'PXE-965'!$B76</f>
        <v>102</v>
      </c>
      <c r="G45" s="17">
        <f>'Conroe-2.13-GHz'!$B76</f>
        <v>57</v>
      </c>
      <c r="H45" s="17">
        <f>'Core2-E6600'!$B76</f>
        <v>73</v>
      </c>
      <c r="I45" s="17">
        <f>'Core2-E6700'!$B76</f>
        <v>59</v>
      </c>
      <c r="J45" s="17">
        <f>'A64-FX-60-2000-MHz'!$B76</f>
        <v>59</v>
      </c>
      <c r="K45" s="17">
        <f>'A64-X2-4000+(AM2)'!$B76</f>
        <v>59</v>
      </c>
      <c r="L45" s="17">
        <f>'A64-FX-60'!$B76</f>
        <v>59</v>
      </c>
      <c r="M45" s="17">
        <f>'A64-FX-62'!$B76</f>
        <v>62</v>
      </c>
    </row>
    <row r="46" spans="1:13" s="16" customFormat="1" ht="12.75">
      <c r="A46" s="15" t="s">
        <v>26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2.75">
      <c r="A47" t="s">
        <v>23</v>
      </c>
      <c r="B47" s="17">
        <f>'PD-805'!$B79</f>
        <v>87</v>
      </c>
      <c r="C47" s="17">
        <f>'PD-820'!$B79</f>
        <v>93</v>
      </c>
      <c r="D47" s="17">
        <f>'PXE-840'!$B79</f>
        <v>90</v>
      </c>
      <c r="E47" s="17">
        <f>'PXE-955'!$B79</f>
        <v>112</v>
      </c>
      <c r="F47" s="17">
        <f>'PXE-965'!$B79</f>
        <v>114</v>
      </c>
      <c r="G47" s="17">
        <f>'Conroe-2.13-GHz'!$B79</f>
        <v>158</v>
      </c>
      <c r="H47" s="17">
        <f>'Core2-E6600'!$B79</f>
        <v>171</v>
      </c>
      <c r="I47" s="17">
        <f>'Core2-E6700'!$B79</f>
        <v>187</v>
      </c>
      <c r="J47" s="17">
        <f>'A64-FX-60-2000-MHz'!$B79</f>
        <v>88</v>
      </c>
      <c r="K47" s="17">
        <f>'A64-X2-4000+(AM2)'!$B79</f>
        <v>91</v>
      </c>
      <c r="L47" s="17">
        <f>'A64-FX-60'!$B79</f>
        <v>122</v>
      </c>
      <c r="M47" s="17">
        <f>'A64-FX-62'!$B79</f>
        <v>125</v>
      </c>
    </row>
    <row r="48" spans="1:13" ht="12.75">
      <c r="A48" t="s">
        <v>24</v>
      </c>
      <c r="B48" s="17">
        <f>'PD-805'!$B80</f>
        <v>83</v>
      </c>
      <c r="C48" s="17">
        <f>'PD-820'!$B80</f>
        <v>89</v>
      </c>
      <c r="D48" s="17">
        <f>'PXE-840'!$B80</f>
        <v>86</v>
      </c>
      <c r="E48" s="17">
        <f>'PXE-955'!$B80</f>
        <v>99</v>
      </c>
      <c r="F48" s="17">
        <f>'PXE-965'!$B80</f>
        <v>104</v>
      </c>
      <c r="G48" s="17">
        <f>'Conroe-2.13-GHz'!$B80</f>
        <v>151</v>
      </c>
      <c r="H48" s="17">
        <f>'Core2-E6600'!$B80</f>
        <v>163</v>
      </c>
      <c r="I48" s="17">
        <f>'Core2-E6700'!$B80</f>
        <v>179</v>
      </c>
      <c r="J48" s="17">
        <f>'A64-FX-60-2000-MHz'!$B80</f>
        <v>83</v>
      </c>
      <c r="K48" s="17">
        <f>'A64-X2-4000+(AM2)'!$B80</f>
        <v>89</v>
      </c>
      <c r="L48" s="17">
        <f>'A64-FX-60'!$B80</f>
        <v>116</v>
      </c>
      <c r="M48" s="17">
        <f>'A64-FX-62'!$B80</f>
        <v>120</v>
      </c>
    </row>
    <row r="49" spans="1:13" ht="12.75">
      <c r="A49" t="s">
        <v>25</v>
      </c>
      <c r="B49" s="17">
        <f>'PD-805'!$B81</f>
        <v>66</v>
      </c>
      <c r="C49" s="17">
        <f>'PD-820'!$B81</f>
        <v>71</v>
      </c>
      <c r="D49" s="17">
        <f>'PXE-840'!$B81</f>
        <v>68</v>
      </c>
      <c r="E49" s="17">
        <f>'PXE-955'!$B81</f>
        <v>83</v>
      </c>
      <c r="F49" s="17">
        <f>'PXE-965'!$B81</f>
        <v>87</v>
      </c>
      <c r="G49" s="17">
        <f>'Conroe-2.13-GHz'!$B81</f>
        <v>118</v>
      </c>
      <c r="H49" s="17">
        <f>'Core2-E6600'!$B81</f>
        <v>128</v>
      </c>
      <c r="I49" s="17">
        <f>'Core2-E6700'!$B81</f>
        <v>140</v>
      </c>
      <c r="J49" s="17">
        <f>'A64-FX-60-2000-MHz'!$B81</f>
        <v>75</v>
      </c>
      <c r="K49" s="17">
        <f>'A64-X2-4000+(AM2)'!$B81</f>
        <v>79</v>
      </c>
      <c r="L49" s="17">
        <f>'A64-FX-60'!$B81</f>
        <v>94</v>
      </c>
      <c r="M49" s="17">
        <f>'A64-FX-62'!$B81</f>
        <v>96</v>
      </c>
    </row>
    <row r="50" spans="1:13" s="16" customFormat="1" ht="12.75">
      <c r="A50" s="15" t="s">
        <v>27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2.75">
      <c r="A51" t="s">
        <v>23</v>
      </c>
      <c r="B51" s="17">
        <f>'PD-805'!$B84</f>
        <v>57</v>
      </c>
      <c r="C51" s="17">
        <f>'PD-820'!$B84</f>
        <v>71</v>
      </c>
      <c r="D51" s="17">
        <f>'PXE-840'!$B84</f>
        <v>76</v>
      </c>
      <c r="E51" s="17">
        <f>'PXE-955'!$B84</f>
        <v>83</v>
      </c>
      <c r="F51" s="17">
        <f>'PXE-965'!$B84</f>
        <v>89</v>
      </c>
      <c r="G51" s="17">
        <f>'Conroe-2.13-GHz'!$B84</f>
        <v>108</v>
      </c>
      <c r="H51" s="17">
        <f>'Core2-E6600'!$B84</f>
        <v>122</v>
      </c>
      <c r="I51" s="17">
        <f>'Core2-E6700'!$B84</f>
        <v>130</v>
      </c>
      <c r="J51" s="17">
        <f>'A64-FX-60-2000-MHz'!$B84</f>
        <v>83</v>
      </c>
      <c r="K51" s="17">
        <f>'A64-X2-4000+(AM2)'!$B84</f>
        <v>85</v>
      </c>
      <c r="L51" s="17">
        <f>'A64-FX-60'!$B84</f>
        <v>101</v>
      </c>
      <c r="M51" s="17">
        <f>'A64-FX-62'!$B84</f>
        <v>106</v>
      </c>
    </row>
    <row r="52" spans="1:13" ht="12.75">
      <c r="A52" t="s">
        <v>24</v>
      </c>
      <c r="B52" s="17">
        <f>'PD-805'!$B85</f>
        <v>57</v>
      </c>
      <c r="C52" s="17">
        <f>'PD-820'!$B85</f>
        <v>65</v>
      </c>
      <c r="D52" s="17">
        <f>'PXE-840'!$B85</f>
        <v>82</v>
      </c>
      <c r="E52" s="17">
        <f>'PXE-955'!$B85</f>
        <v>90</v>
      </c>
      <c r="F52" s="17">
        <f>'PXE-965'!$B85</f>
        <v>92</v>
      </c>
      <c r="G52" s="17">
        <f>'Conroe-2.13-GHz'!$B85</f>
        <v>85</v>
      </c>
      <c r="H52" s="17">
        <f>'Core2-E6600'!$B85</f>
        <v>107</v>
      </c>
      <c r="I52" s="17">
        <f>'Core2-E6700'!$B85</f>
        <v>117</v>
      </c>
      <c r="J52" s="17">
        <f>'A64-FX-60-2000-MHz'!$B85</f>
        <v>67</v>
      </c>
      <c r="K52" s="17">
        <f>'A64-X2-4000+(AM2)'!$B85</f>
        <v>84</v>
      </c>
      <c r="L52" s="17">
        <f>'A64-FX-60'!$B85</f>
        <v>90</v>
      </c>
      <c r="M52" s="17">
        <f>'A64-FX-62'!$B85</f>
        <v>91</v>
      </c>
    </row>
    <row r="53" spans="1:13" ht="12.75">
      <c r="A53" t="s">
        <v>25</v>
      </c>
      <c r="B53" s="17">
        <f>'PD-805'!$B86</f>
        <v>57</v>
      </c>
      <c r="C53" s="17">
        <f>'PD-820'!$B86</f>
        <v>66</v>
      </c>
      <c r="D53" s="17">
        <f>'PXE-840'!$B86</f>
        <v>78</v>
      </c>
      <c r="E53" s="17">
        <f>'PXE-955'!$B86</f>
        <v>87</v>
      </c>
      <c r="F53" s="17">
        <f>'PXE-965'!$B86</f>
        <v>90</v>
      </c>
      <c r="G53" s="17">
        <f>'Conroe-2.13-GHz'!$B86</f>
        <v>72</v>
      </c>
      <c r="H53" s="17">
        <f>'Core2-E6600'!$B86</f>
        <v>99</v>
      </c>
      <c r="I53" s="17">
        <f>'Core2-E6700'!$B86</f>
        <v>103</v>
      </c>
      <c r="J53" s="17">
        <f>'A64-FX-60-2000-MHz'!$B86</f>
        <v>66</v>
      </c>
      <c r="K53" s="17">
        <f>'A64-X2-4000+(AM2)'!$B86</f>
        <v>83</v>
      </c>
      <c r="L53" s="17">
        <f>'A64-FX-60'!$B86</f>
        <v>75</v>
      </c>
      <c r="M53" s="17">
        <f>'A64-FX-62'!$B86</f>
        <v>78</v>
      </c>
    </row>
    <row r="54" spans="1:13" s="16" customFormat="1" ht="12.75">
      <c r="A54" s="15" t="s">
        <v>28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ht="12.75">
      <c r="A55" t="s">
        <v>23</v>
      </c>
      <c r="B55" s="17">
        <f>'PD-805'!$B89</f>
        <v>43</v>
      </c>
      <c r="C55" s="17">
        <f>'PD-820'!$B89</f>
        <v>45</v>
      </c>
      <c r="D55" s="17">
        <f>'PXE-840'!$B89</f>
        <v>47</v>
      </c>
      <c r="E55" s="17">
        <f>'PXE-955'!$B89</f>
        <v>53</v>
      </c>
      <c r="F55" s="17">
        <f>'PXE-965'!$B89</f>
        <v>58</v>
      </c>
      <c r="G55" s="17">
        <f>'Conroe-2.13-GHz'!$B89</f>
        <v>71</v>
      </c>
      <c r="H55" s="17">
        <f>'Core2-E6600'!$B89</f>
        <v>79</v>
      </c>
      <c r="I55" s="17">
        <f>'Core2-E6700'!$B89</f>
        <v>86</v>
      </c>
      <c r="J55" s="17">
        <f>'A64-FX-60-2000-MHz'!$B89</f>
        <v>58</v>
      </c>
      <c r="K55" s="17">
        <f>'A64-X2-4000+(AM2)'!$B89</f>
        <v>60</v>
      </c>
      <c r="L55" s="17">
        <f>'A64-FX-60'!$B89</f>
        <v>72</v>
      </c>
      <c r="M55" s="17">
        <f>'A64-FX-62'!$B89</f>
        <v>78</v>
      </c>
    </row>
    <row r="56" spans="1:13" ht="12.75">
      <c r="A56" t="s">
        <v>24</v>
      </c>
      <c r="B56" s="17">
        <f>'PD-805'!$B90</f>
        <v>41</v>
      </c>
      <c r="C56" s="17">
        <f>'PD-820'!$B90</f>
        <v>43</v>
      </c>
      <c r="D56" s="17">
        <f>'PXE-840'!$B90</f>
        <v>45</v>
      </c>
      <c r="E56" s="17">
        <f>'PXE-955'!$B90</f>
        <v>52</v>
      </c>
      <c r="F56" s="17">
        <f>'PXE-965'!$B90</f>
        <v>53</v>
      </c>
      <c r="G56" s="17">
        <f>'Conroe-2.13-GHz'!$B90</f>
        <v>68</v>
      </c>
      <c r="H56" s="17">
        <f>'Core2-E6600'!$B90</f>
        <v>75</v>
      </c>
      <c r="I56" s="17">
        <f>'Core2-E6700'!$B90</f>
        <v>82</v>
      </c>
      <c r="J56" s="17">
        <f>'A64-FX-60-2000-MHz'!$B90</f>
        <v>56</v>
      </c>
      <c r="K56" s="17">
        <f>'A64-X2-4000+(AM2)'!$B90</f>
        <v>58</v>
      </c>
      <c r="L56" s="17">
        <f>'A64-FX-60'!$B90</f>
        <v>70</v>
      </c>
      <c r="M56" s="17">
        <f>'A64-FX-62'!$B90</f>
        <v>75</v>
      </c>
    </row>
    <row r="57" spans="1:13" ht="12.75">
      <c r="A57" t="s">
        <v>25</v>
      </c>
      <c r="B57" s="17">
        <f>'PD-805'!$B91</f>
        <v>40</v>
      </c>
      <c r="C57" s="17">
        <f>'PD-820'!$B91</f>
        <v>43</v>
      </c>
      <c r="D57" s="17">
        <f>'PXE-840'!$B91</f>
        <v>44</v>
      </c>
      <c r="E57" s="17">
        <f>'PXE-955'!$B91</f>
        <v>49</v>
      </c>
      <c r="F57" s="17">
        <f>'PXE-965'!$B91</f>
        <v>54</v>
      </c>
      <c r="G57" s="17">
        <f>'Conroe-2.13-GHz'!$B91</f>
        <v>67</v>
      </c>
      <c r="H57" s="17">
        <f>'Core2-E6600'!$B91</f>
        <v>74</v>
      </c>
      <c r="I57" s="17">
        <f>'Core2-E6700'!$B91</f>
        <v>81</v>
      </c>
      <c r="J57" s="17">
        <f>'A64-FX-60-2000-MHz'!$B91</f>
        <v>55</v>
      </c>
      <c r="K57" s="17">
        <f>'A64-X2-4000+(AM2)'!$B91</f>
        <v>57</v>
      </c>
      <c r="L57" s="17">
        <f>'A64-FX-60'!$B91</f>
        <v>69</v>
      </c>
      <c r="M57" s="17">
        <f>'A64-FX-62'!$B91</f>
        <v>74</v>
      </c>
    </row>
    <row r="58" spans="1:13" s="29" customFormat="1" ht="15.75">
      <c r="A58" s="27" t="s">
        <v>29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1:13" ht="12.75">
      <c r="A59" s="21" t="s">
        <v>72</v>
      </c>
      <c r="B59" s="20">
        <f>'PD-805'!$B97</f>
        <v>0.0147800925925926</v>
      </c>
      <c r="C59" s="20">
        <f>'PD-820'!$B97</f>
        <v>0.0140740740740741</v>
      </c>
      <c r="D59" s="20">
        <f>'PXE-840'!$B97</f>
        <v>0.0123958333333333</v>
      </c>
      <c r="E59" s="20">
        <f>'PXE-955'!$B97</f>
        <v>0.011400462962963</v>
      </c>
      <c r="F59" s="20">
        <f>'PXE-965'!$B97</f>
        <v>0.010625</v>
      </c>
      <c r="G59" s="20">
        <f>'Conroe-2.13-GHz'!$B97</f>
        <v>0.00914351851851852</v>
      </c>
      <c r="H59" s="20">
        <f>'Core2-E6600'!$B97</f>
        <v>0.00814814814814815</v>
      </c>
      <c r="I59" s="20">
        <f>'Core2-E6700'!$B97</f>
        <v>0.00734953703703704</v>
      </c>
      <c r="J59" s="20">
        <f>'A64-FX-60-2000-MHz'!$B97</f>
        <v>0.0130439814814815</v>
      </c>
      <c r="K59" s="20">
        <f>'A64-X2-4000+(AM2)'!$B97</f>
        <v>0.0129861111111111</v>
      </c>
      <c r="L59" s="20">
        <f>'A64-FX-60'!$B97</f>
        <v>0.0101157407407407</v>
      </c>
      <c r="M59" s="20">
        <f>'A64-FX-62'!$B97</f>
        <v>0.00946759259259259</v>
      </c>
    </row>
    <row r="60" spans="1:13" s="29" customFormat="1" ht="15.75">
      <c r="A60" s="27" t="s">
        <v>84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1:13" s="16" customFormat="1" ht="12.75">
      <c r="A61" s="15" t="s">
        <v>73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3" ht="12.75">
      <c r="A62" t="s">
        <v>30</v>
      </c>
      <c r="B62" s="20">
        <f>'PD-805'!$D104</f>
        <v>0.011898148148149</v>
      </c>
      <c r="C62" s="20">
        <f>'PD-820'!$D104</f>
        <v>0.0110416666666661</v>
      </c>
      <c r="D62" s="20">
        <f>'PXE-840'!$D104</f>
        <v>0.0106481481481481</v>
      </c>
      <c r="E62" s="20">
        <f>'PXE-955'!$D104</f>
        <v>0.00780092592592596</v>
      </c>
      <c r="F62" s="20">
        <f>'PXE-965'!$D104</f>
        <v>0.00699074074074002</v>
      </c>
      <c r="G62" s="20">
        <f>'Conroe-2.13-GHz'!$D104</f>
        <v>0.010300925925926</v>
      </c>
      <c r="H62" s="20">
        <f>'Core2-E6600'!$D104</f>
        <v>0.00925925925925997</v>
      </c>
      <c r="I62" s="20">
        <f>'Core2-E6700'!$D104</f>
        <v>0.00842592592592606</v>
      </c>
      <c r="J62" s="20">
        <f>'A64-FX-60-2000-MHz'!$D104</f>
        <v>0.0104629629629629</v>
      </c>
      <c r="K62" s="20">
        <f>'A64-X2-4000+(AM2)'!$D104</f>
        <v>0.010185185185185</v>
      </c>
      <c r="L62" s="20">
        <f>'A64-FX-60'!$D104</f>
        <v>0.00842592592592506</v>
      </c>
      <c r="M62" s="20">
        <f>'A64-FX-62'!$D104</f>
        <v>0.00784722222222201</v>
      </c>
    </row>
    <row r="63" spans="1:13" ht="12.75">
      <c r="A63" t="s">
        <v>31</v>
      </c>
      <c r="B63" s="20">
        <f>'PD-805'!$D105</f>
        <v>0.003310185185185</v>
      </c>
      <c r="C63" s="20">
        <f>'PD-820'!$D105</f>
        <v>0.00312499999999993</v>
      </c>
      <c r="D63" s="20">
        <f>'PXE-840'!$D105</f>
        <v>0.00280092592592596</v>
      </c>
      <c r="E63" s="20">
        <f>'PXE-955'!$D105</f>
        <v>0.00263888888888897</v>
      </c>
      <c r="F63" s="20">
        <f>'PXE-965'!$D105</f>
        <v>0.00247685185185198</v>
      </c>
      <c r="G63" s="20">
        <f>'Conroe-2.13-GHz'!$D105</f>
        <v>0.00212962962963004</v>
      </c>
      <c r="H63" s="20">
        <f>'Core2-E6600'!$D105</f>
        <v>0.001921296296296</v>
      </c>
      <c r="I63" s="20">
        <f>'Core2-E6700'!$D105</f>
        <v>0.00171296296296297</v>
      </c>
      <c r="J63" s="20">
        <f>'A64-FX-60-2000-MHz'!$D105</f>
        <v>0.00319444444444394</v>
      </c>
      <c r="K63" s="20">
        <f>'A64-X2-4000+(AM2)'!$D105</f>
        <v>0.0031481481481479</v>
      </c>
      <c r="L63" s="20">
        <f>'A64-FX-60'!$D105</f>
        <v>0.00249999999999995</v>
      </c>
      <c r="M63" s="20">
        <f>'A64-FX-62'!$D105</f>
        <v>0.00229166666666702</v>
      </c>
    </row>
    <row r="64" spans="1:13" ht="12.75">
      <c r="A64" t="s">
        <v>32</v>
      </c>
      <c r="B64" s="20">
        <f>'PD-805'!$D106</f>
        <v>0.00652777777777802</v>
      </c>
      <c r="C64" s="20">
        <f>'PD-820'!$D106</f>
        <v>0.00620370370370293</v>
      </c>
      <c r="D64" s="20">
        <f>'PXE-840'!$D106</f>
        <v>0.005462962962963</v>
      </c>
      <c r="E64" s="20">
        <f>'PXE-955'!$D106</f>
        <v>0.00497685185185093</v>
      </c>
      <c r="F64" s="20">
        <f>'PXE-965'!$D106</f>
        <v>0.00465277777777701</v>
      </c>
      <c r="G64" s="20">
        <f>'Conroe-2.13-GHz'!$D106</f>
        <v>0.00409722222222209</v>
      </c>
      <c r="H64" s="20">
        <f>'Core2-E6600'!$D106</f>
        <v>0.00361111111111101</v>
      </c>
      <c r="I64" s="20">
        <f>'Core2-E6700'!$D106</f>
        <v>0.00326388888888907</v>
      </c>
      <c r="J64" s="20">
        <f>'A64-FX-60-2000-MHz'!$D106</f>
        <v>0.00590277777777803</v>
      </c>
      <c r="K64" s="20">
        <f>'A64-X2-4000+(AM2)'!$D106</f>
        <v>0.00587962962962996</v>
      </c>
      <c r="L64" s="20">
        <f>'A64-FX-60'!$D106</f>
        <v>0.00462962962962998</v>
      </c>
      <c r="M64" s="20">
        <f>'A64-FX-62'!$D106</f>
        <v>0.00425925925926007</v>
      </c>
    </row>
    <row r="65" spans="1:13" ht="12.75">
      <c r="A65" t="s">
        <v>33</v>
      </c>
      <c r="B65" s="20">
        <f>'PD-805'!$D107</f>
        <v>0.00270833333333298</v>
      </c>
      <c r="C65" s="20">
        <f>'PD-820'!$D107</f>
        <v>0.00254629629629599</v>
      </c>
      <c r="D65" s="20">
        <f>'PXE-840'!$D107</f>
        <v>0.002384259259259</v>
      </c>
      <c r="E65" s="20">
        <f>'PXE-955'!$D107</f>
        <v>0.00208333333333299</v>
      </c>
      <c r="F65" s="20">
        <f>'PXE-965'!$D107</f>
        <v>0.00206018518518503</v>
      </c>
      <c r="G65" s="20">
        <f>'Conroe-2.13-GHz'!$D107</f>
        <v>0.00189814814814804</v>
      </c>
      <c r="H65" s="20">
        <f>'Core2-E6600'!$D107</f>
        <v>0.00171296296296297</v>
      </c>
      <c r="I65" s="20">
        <f>'Core2-E6700'!$D107</f>
        <v>0.00152777777777791</v>
      </c>
      <c r="J65" s="20">
        <f>'A64-FX-60-2000-MHz'!$D107</f>
        <v>0.00273148148148206</v>
      </c>
      <c r="K65" s="20">
        <f>'A64-X2-4000+(AM2)'!$D107</f>
        <v>0.00268518518518501</v>
      </c>
      <c r="L65" s="20">
        <f>'A64-FX-60'!$D107</f>
        <v>0.002152777777778</v>
      </c>
      <c r="M65" s="20">
        <f>'A64-FX-62'!$D107</f>
        <v>0.0019907407407409</v>
      </c>
    </row>
    <row r="66" spans="1:13" ht="12.75">
      <c r="A66" t="s">
        <v>34</v>
      </c>
      <c r="B66" s="20">
        <f>'PD-805'!$D108</f>
        <v>0.00395833333333401</v>
      </c>
      <c r="C66" s="20">
        <f>'PD-820'!$D108</f>
        <v>0.00361111111111101</v>
      </c>
      <c r="D66" s="20">
        <f>'PXE-840'!$D108</f>
        <v>0.00363425925925909</v>
      </c>
      <c r="E66" s="20">
        <f>'PXE-955'!$D108</f>
        <v>0.00280092592592596</v>
      </c>
      <c r="F66" s="20">
        <f>'PXE-965'!$D108</f>
        <v>0.00266203703703699</v>
      </c>
      <c r="G66" s="20">
        <f>'Conroe-2.13-GHz'!$D108</f>
        <v>0.00361111111111101</v>
      </c>
      <c r="H66" s="20">
        <f>'Core2-E6600'!$D108</f>
        <v>0.00326388888888907</v>
      </c>
      <c r="I66" s="20">
        <f>'Core2-E6700'!$D108</f>
        <v>0.0030092592592591</v>
      </c>
      <c r="J66" s="20">
        <f>'A64-FX-60-2000-MHz'!$D108</f>
        <v>0.00388888888888905</v>
      </c>
      <c r="K66" s="20">
        <f>'A64-X2-4000+(AM2)'!$D108</f>
        <v>0.00372685185185206</v>
      </c>
      <c r="L66" s="20">
        <f>'A64-FX-60'!$D108</f>
        <v>0.00321759259259302</v>
      </c>
      <c r="M66" s="20">
        <f>'A64-FX-62'!$D108</f>
        <v>0.00293981481481398</v>
      </c>
    </row>
    <row r="67" spans="1:13" ht="12.75">
      <c r="A67" t="s">
        <v>35</v>
      </c>
      <c r="B67" s="20">
        <f>'PD-805'!$D109</f>
        <v>0.00430555555555501</v>
      </c>
      <c r="C67" s="20">
        <f>'PD-820'!$D109</f>
        <v>0.00386574074074097</v>
      </c>
      <c r="D67" s="20">
        <f>'PXE-840'!$D109</f>
        <v>0.00416666666666698</v>
      </c>
      <c r="E67" s="20">
        <f>'PXE-955'!$D109</f>
        <v>0.00300925925925999</v>
      </c>
      <c r="F67" s="20">
        <f>'PXE-965'!$D109</f>
        <v>0.00277777777777799</v>
      </c>
      <c r="G67" s="20">
        <f>'Conroe-2.13-GHz'!$D109</f>
        <v>0.00310185185185197</v>
      </c>
      <c r="H67" s="20">
        <f>'Core2-E6600'!$D109</f>
        <v>0.00282407407407403</v>
      </c>
      <c r="I67" s="20">
        <f>'Core2-E6700'!$D109</f>
        <v>0.002615740740741</v>
      </c>
      <c r="J67" s="20">
        <f>'A64-FX-60-2000-MHz'!$D109</f>
        <v>0.00451388888888904</v>
      </c>
      <c r="K67" s="20">
        <f>'A64-X2-4000+(AM2)'!$D109</f>
        <v>0.00430555555555601</v>
      </c>
      <c r="L67" s="20">
        <f>'A64-FX-60'!$D109</f>
        <v>0.00370370370370399</v>
      </c>
      <c r="M67" s="20">
        <f>'A64-FX-62'!$D109</f>
        <v>0.00340277777777809</v>
      </c>
    </row>
    <row r="68" spans="1:13" ht="12.75">
      <c r="A68" t="s">
        <v>36</v>
      </c>
      <c r="B68" s="20">
        <f>'PD-805'!$D110</f>
        <v>0.000787037037037003</v>
      </c>
      <c r="C68" s="20">
        <f>'PD-820'!$D110</f>
        <v>0.000740740740741042</v>
      </c>
      <c r="D68" s="20">
        <f>'PXE-840'!$D110</f>
        <v>0.000671296296296919</v>
      </c>
      <c r="E68" s="20">
        <f>'PXE-955'!$D110</f>
        <v>0.000578703703704053</v>
      </c>
      <c r="F68" s="20">
        <f>'PXE-965'!$D110</f>
        <v>0.000578703703703998</v>
      </c>
      <c r="G68" s="20">
        <f>'Conroe-2.13-GHz'!$D110</f>
        <v>0.000555555555555975</v>
      </c>
      <c r="H68" s="20">
        <f>'Core2-E6600'!$D110</f>
        <v>0.000486111111110965</v>
      </c>
      <c r="I68" s="20">
        <f>'Core2-E6700'!$D110</f>
        <v>0.000462962962962998</v>
      </c>
      <c r="J68" s="20">
        <f>'A64-FX-60-2000-MHz'!$D110</f>
        <v>0.000787037037036975</v>
      </c>
      <c r="K68" s="20">
        <f>'A64-X2-4000+(AM2)'!$D110</f>
        <v>0.000763888888889008</v>
      </c>
      <c r="L68" s="20">
        <f>'A64-FX-60'!$D110</f>
        <v>0.000648148148147953</v>
      </c>
      <c r="M68" s="20">
        <f>'A64-FX-62'!$D110</f>
        <v>0.00060185185185202</v>
      </c>
    </row>
    <row r="69" spans="1:13" ht="12.75">
      <c r="A69" t="s">
        <v>37</v>
      </c>
      <c r="B69" s="20">
        <f>'PD-805'!$D111</f>
        <v>0.00289351851851799</v>
      </c>
      <c r="C69" s="20">
        <f>'PD-820'!$D111</f>
        <v>0.00256944444444507</v>
      </c>
      <c r="D69" s="20">
        <f>'PXE-840'!$D111</f>
        <v>0.00236111111111104</v>
      </c>
      <c r="E69" s="20">
        <f>'PXE-955'!$D111</f>
        <v>0.00203703703703706</v>
      </c>
      <c r="F69" s="20">
        <f>'PXE-965'!$D111</f>
        <v>0.00196759259259299</v>
      </c>
      <c r="G69" s="20">
        <f>'Conroe-2.13-GHz'!$D111</f>
        <v>0.00217592592592597</v>
      </c>
      <c r="H69" s="20">
        <f>'Core2-E6600'!$D111</f>
        <v>0.00201388888888898</v>
      </c>
      <c r="I69" s="20">
        <f>'Core2-E6700'!$D111</f>
        <v>0.00187499999999996</v>
      </c>
      <c r="J69" s="20">
        <f>'A64-FX-60-2000-MHz'!$D111</f>
        <v>0.00296296296296306</v>
      </c>
      <c r="K69" s="20">
        <f>'A64-X2-4000+(AM2)'!$D111</f>
        <v>0.00280092592592607</v>
      </c>
      <c r="L69" s="20">
        <f>'A64-FX-60'!$D111</f>
        <v>0.00245370370370301</v>
      </c>
      <c r="M69" s="20">
        <f>'A64-FX-62'!$D111</f>
        <v>0.00224537037036998</v>
      </c>
    </row>
    <row r="70" spans="1:13" s="29" customFormat="1" ht="15.75">
      <c r="A70" s="27" t="s">
        <v>85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ht="12.75">
      <c r="A71" s="21" t="s">
        <v>39</v>
      </c>
      <c r="B71" s="20">
        <f>'PD-805'!$B117</f>
        <v>0.00414351851851852</v>
      </c>
      <c r="C71" s="20">
        <f>'PD-820'!$B117</f>
        <v>0.00392361111111111</v>
      </c>
      <c r="D71" s="20">
        <f>'PXE-840'!$B117</f>
        <v>0.0041087962962963</v>
      </c>
      <c r="E71" s="20">
        <f>'PXE-955'!$B117</f>
        <v>0.00359953703703704</v>
      </c>
      <c r="F71" s="20">
        <f>'PXE-965'!$B117</f>
        <v>0.0034837962962963</v>
      </c>
      <c r="G71" s="20">
        <f>'Conroe-2.13-GHz'!$B117</f>
        <v>0.00280092592592593</v>
      </c>
      <c r="H71" s="20">
        <f>'Core2-E6600'!$B117</f>
        <v>0.00248842592592593</v>
      </c>
      <c r="I71" s="20">
        <f>'Core2-E6700'!$B117</f>
        <v>0.00226851851851852</v>
      </c>
      <c r="J71" s="20">
        <f>'A64-FX-60-2000-MHz'!$B117</f>
        <v>0.00342592592592593</v>
      </c>
      <c r="K71" s="20">
        <f>'A64-X2-4000+(AM2)'!$B117</f>
        <v>0.00331018518518519</v>
      </c>
      <c r="L71" s="20">
        <f>'A64-FX-60'!$B117</f>
        <v>0.00275462962962963</v>
      </c>
      <c r="M71" s="20">
        <f>'A64-FX-62'!$B117</f>
        <v>0.0025</v>
      </c>
    </row>
    <row r="72" spans="1:13" ht="12.75">
      <c r="A72" s="21" t="s">
        <v>40</v>
      </c>
      <c r="B72" s="20">
        <f>'PD-805'!$B118</f>
        <v>0.0176851851851852</v>
      </c>
      <c r="C72" s="20">
        <f>'PD-820'!$B118</f>
        <v>0.0167361111111111</v>
      </c>
      <c r="D72" s="20">
        <f>'PXE-840'!$B118</f>
        <v>0.0138310185185185</v>
      </c>
      <c r="E72" s="20">
        <f>'PXE-955'!$B118</f>
        <v>0.0128009259259259</v>
      </c>
      <c r="F72" s="20">
        <f>'PXE-965'!$B118</f>
        <v>0.0119560185185185</v>
      </c>
      <c r="G72" s="20">
        <f>'Conroe-2.13-GHz'!$B118</f>
        <v>0.0111574074074074</v>
      </c>
      <c r="H72" s="20">
        <f>'Core2-E6600'!$B118</f>
        <v>0.0100115740740741</v>
      </c>
      <c r="I72" s="20">
        <f>'Core2-E6700'!$B118</f>
        <v>0.0090625</v>
      </c>
      <c r="J72" s="20">
        <f>'A64-FX-60-2000-MHz'!$B118</f>
        <v>0.016712962962963</v>
      </c>
      <c r="K72" s="20">
        <f>'A64-X2-4000+(AM2)'!$B118</f>
        <v>0.0163773148148148</v>
      </c>
      <c r="L72" s="20">
        <f>'A64-FX-60'!$B118</f>
        <v>0.0131712962962963</v>
      </c>
      <c r="M72" s="20">
        <f>'A64-FX-62'!$B118</f>
        <v>0.0121527777777778</v>
      </c>
    </row>
    <row r="73" spans="1:13" ht="12.75">
      <c r="A73" s="21" t="s">
        <v>41</v>
      </c>
      <c r="B73" s="20">
        <f>'PD-805'!$B119</f>
        <v>0.0349189814814815</v>
      </c>
      <c r="C73" s="20">
        <f>'PD-820'!$B119</f>
        <v>0.033275462962963</v>
      </c>
      <c r="D73" s="20">
        <f>'PXE-840'!$B119</f>
        <v>0.0390509259259259</v>
      </c>
      <c r="E73" s="20">
        <f>'PXE-955'!$B119</f>
        <v>0.036087962962963</v>
      </c>
      <c r="F73" s="20">
        <f>'PXE-965'!$B119</f>
        <v>0.033587962962963</v>
      </c>
      <c r="G73" s="20">
        <f>'Conroe-2.13-GHz'!$B119</f>
        <v>0.0231365740740741</v>
      </c>
      <c r="H73" s="20">
        <f>'Core2-E6600'!$B119</f>
        <v>0.0206018518518519</v>
      </c>
      <c r="I73" s="20">
        <f>'Core2-E6700'!$B119</f>
        <v>0.0186574074074074</v>
      </c>
      <c r="J73" s="20">
        <f>'A64-FX-60-2000-MHz'!$B119</f>
        <v>0.0276273148148148</v>
      </c>
      <c r="K73" s="20">
        <f>'A64-X2-4000+(AM2)'!$B119</f>
        <v>0.0273263888888889</v>
      </c>
      <c r="L73" s="20">
        <f>'A64-FX-60'!$B119</f>
        <v>0.022349537037037</v>
      </c>
      <c r="M73" s="20">
        <f>'A64-FX-62'!$B119</f>
        <v>0.0205324074074074</v>
      </c>
    </row>
    <row r="74" spans="1:13" ht="12.75">
      <c r="A74" s="21" t="s">
        <v>42</v>
      </c>
      <c r="B74" s="20">
        <f>'PD-805'!$B120</f>
        <v>0.0266435185185185</v>
      </c>
      <c r="C74" s="20">
        <f>'PD-820'!$B120</f>
        <v>0.0252893518518519</v>
      </c>
      <c r="D74" s="20">
        <f>'PXE-840'!$B120</f>
        <v>0.0196990740740741</v>
      </c>
      <c r="E74" s="20">
        <f>'PXE-955'!$B120</f>
        <v>0.0182523148148148</v>
      </c>
      <c r="F74" s="20">
        <f>'PXE-965'!$B120</f>
        <v>0.0170138888888889</v>
      </c>
      <c r="G74" s="20">
        <f>'Conroe-2.13-GHz'!$B120</f>
        <v>0.0168171296296296</v>
      </c>
      <c r="H74" s="20">
        <f>'Core2-E6600'!$B120</f>
        <v>0.0150694444444444</v>
      </c>
      <c r="I74" s="20">
        <f>'Core2-E6700'!$B120</f>
        <v>0.0136458333333333</v>
      </c>
      <c r="J74" s="20">
        <f>'A64-FX-60-2000-MHz'!$B120</f>
        <v>0.0245949074074074</v>
      </c>
      <c r="K74" s="20">
        <f>'A64-X2-4000+(AM2)'!$B120</f>
        <v>0.0242824074074074</v>
      </c>
      <c r="L74" s="20">
        <f>'A64-FX-60'!$B120</f>
        <v>0.0192476851851852</v>
      </c>
      <c r="M74" s="20">
        <f>'A64-FX-62'!$B120</f>
        <v>0.0177662037037037</v>
      </c>
    </row>
    <row r="75" spans="1:13" ht="12.75">
      <c r="A75" s="21" t="s">
        <v>43</v>
      </c>
      <c r="B75" s="20">
        <f>'PD-805'!$B121</f>
        <v>0.0293402777777778</v>
      </c>
      <c r="C75" s="20">
        <f>'PD-820'!$B121</f>
        <v>0.0278819444444444</v>
      </c>
      <c r="D75" s="20">
        <f>'PXE-840'!$B121</f>
        <v>0.024525462962963</v>
      </c>
      <c r="E75" s="20">
        <f>'PXE-955'!$B121</f>
        <v>0.0227430555555556</v>
      </c>
      <c r="F75" s="20">
        <f>'PXE-965'!$B121</f>
        <v>0.0212268518518519</v>
      </c>
      <c r="G75" s="20">
        <f>'Conroe-2.13-GHz'!$B121</f>
        <v>0.0188078703703704</v>
      </c>
      <c r="H75" s="20">
        <f>'Core2-E6600'!$B121</f>
        <v>0.0171296296296296</v>
      </c>
      <c r="I75" s="20">
        <f>'Core2-E6700'!$B121</f>
        <v>0.0155671296296296</v>
      </c>
      <c r="J75" s="20">
        <f>'A64-FX-60-2000-MHz'!$B121</f>
        <v>0.0275</v>
      </c>
      <c r="K75" s="20">
        <f>'A64-X2-4000+(AM2)'!$B121</f>
        <v>0.0270833333333333</v>
      </c>
      <c r="L75" s="20">
        <f>'A64-FX-60'!$B121</f>
        <v>0.0216782407407407</v>
      </c>
      <c r="M75" s="20">
        <f>'A64-FX-62'!$B121</f>
        <v>0.0200115740740741</v>
      </c>
    </row>
    <row r="76" spans="1:13" s="29" customFormat="1" ht="15.75">
      <c r="A76" s="27" t="s">
        <v>86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s="16" customFormat="1" ht="12.75">
      <c r="A77" s="15" t="s">
        <v>44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1:13" ht="12.75">
      <c r="A78" t="s">
        <v>45</v>
      </c>
      <c r="B78" s="17">
        <f>'PD-805'!$B128</f>
        <v>1641</v>
      </c>
      <c r="C78" s="17">
        <f>'PD-820'!$B128</f>
        <v>1797</v>
      </c>
      <c r="D78" s="17">
        <f>'PXE-840'!$B128</f>
        <v>2092</v>
      </c>
      <c r="E78" s="17">
        <f>'PXE-955'!$B128</f>
        <v>2481</v>
      </c>
      <c r="F78" s="17">
        <f>'PXE-965'!$B128</f>
        <v>2589</v>
      </c>
      <c r="G78" s="17">
        <f>'Conroe-2.13-GHz'!$B128</f>
        <v>3445</v>
      </c>
      <c r="H78" s="17">
        <f>'Core2-E6600'!$B128</f>
        <v>3819</v>
      </c>
      <c r="I78" s="17">
        <f>'Core2-E6700'!$B128</f>
        <v>4444</v>
      </c>
      <c r="J78" s="17">
        <f>'A64-FX-60-2000-MHz'!$B128</f>
        <v>2562</v>
      </c>
      <c r="K78" s="17">
        <f>'A64-X2-4000+(AM2)'!$B128</f>
        <v>2698</v>
      </c>
      <c r="L78" s="17">
        <f>'A64-FX-60'!$B128</f>
        <v>3122</v>
      </c>
      <c r="M78" s="17">
        <f>'A64-FX-62'!$B128</f>
        <v>3536</v>
      </c>
    </row>
    <row r="79" spans="1:13" ht="12.75">
      <c r="A79" t="s">
        <v>24</v>
      </c>
      <c r="B79" s="17">
        <f>'PD-805'!$B129</f>
        <v>584</v>
      </c>
      <c r="C79" s="17">
        <f>'PD-820'!$B129</f>
        <v>621</v>
      </c>
      <c r="D79" s="17">
        <f>'PXE-840'!$B129</f>
        <v>685</v>
      </c>
      <c r="E79" s="17">
        <f>'PXE-955'!$B129</f>
        <v>795</v>
      </c>
      <c r="F79" s="17">
        <f>'PXE-965'!$B129</f>
        <v>825</v>
      </c>
      <c r="G79" s="17">
        <f>'Conroe-2.13-GHz'!$B129</f>
        <v>1165</v>
      </c>
      <c r="H79" s="17">
        <f>'Core2-E6600'!$B129</f>
        <v>1307</v>
      </c>
      <c r="I79" s="17">
        <f>'Core2-E6700'!$B129</f>
        <v>1475</v>
      </c>
      <c r="J79" s="17">
        <f>'A64-FX-60-2000-MHz'!$B129</f>
        <v>865</v>
      </c>
      <c r="K79" s="17">
        <f>'A64-X2-4000+(AM2)'!$B129</f>
        <v>880</v>
      </c>
      <c r="L79" s="17">
        <f>'A64-FX-60'!$B129</f>
        <v>1049</v>
      </c>
      <c r="M79" s="17">
        <f>'A64-FX-62'!$B129</f>
        <v>1242</v>
      </c>
    </row>
    <row r="80" spans="1:13" ht="12.75">
      <c r="A80" t="s">
        <v>46</v>
      </c>
      <c r="B80" s="17">
        <f>'PD-805'!$B130</f>
        <v>48</v>
      </c>
      <c r="C80" s="17">
        <f>'PD-820'!$B130</f>
        <v>50</v>
      </c>
      <c r="D80" s="17">
        <f>'PXE-840'!$B130</f>
        <v>57</v>
      </c>
      <c r="E80" s="17">
        <f>'PXE-955'!$B130</f>
        <v>67</v>
      </c>
      <c r="F80" s="17">
        <f>'PXE-965'!$B130</f>
        <v>67</v>
      </c>
      <c r="G80" s="17">
        <f>'Conroe-2.13-GHz'!$B130</f>
        <v>91</v>
      </c>
      <c r="H80" s="17">
        <f>'Core2-E6600'!$B130</f>
        <v>101</v>
      </c>
      <c r="I80" s="17">
        <f>'Core2-E6700'!$B130</f>
        <v>114</v>
      </c>
      <c r="J80" s="17">
        <f>'A64-FX-60-2000-MHz'!$B130</f>
        <v>69</v>
      </c>
      <c r="K80" s="17">
        <f>'A64-X2-4000+(AM2)'!$B130</f>
        <v>71</v>
      </c>
      <c r="L80" s="17">
        <f>'A64-FX-60'!$B130</f>
        <v>86</v>
      </c>
      <c r="M80" s="17">
        <f>'A64-FX-62'!$B130</f>
        <v>100</v>
      </c>
    </row>
  </sheetData>
  <printOptions/>
  <pageMargins left="0.75" right="0.75" top="1" bottom="1" header="0.5" footer="0.5"/>
  <pageSetup horizontalDpi="204" verticalDpi="204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8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bestFit="1" customWidth="1"/>
    <col min="2" max="2" width="11.140625" style="0" customWidth="1"/>
  </cols>
  <sheetData>
    <row r="1" ht="20.25">
      <c r="A1" s="3" t="s">
        <v>61</v>
      </c>
    </row>
    <row r="3" ht="15">
      <c r="A3" s="5" t="s">
        <v>65</v>
      </c>
    </row>
    <row r="4" spans="1:2" ht="12.75">
      <c r="A4" t="s">
        <v>0</v>
      </c>
      <c r="B4" s="1">
        <v>2.28</v>
      </c>
    </row>
    <row r="5" spans="1:2" ht="12.75">
      <c r="A5" t="s">
        <v>1</v>
      </c>
      <c r="B5" s="1">
        <v>1.72</v>
      </c>
    </row>
    <row r="7" ht="15">
      <c r="A7" s="5" t="s">
        <v>66</v>
      </c>
    </row>
    <row r="8" spans="1:2" ht="12.75">
      <c r="A8" t="s">
        <v>2</v>
      </c>
      <c r="B8" s="1">
        <v>2.25</v>
      </c>
    </row>
    <row r="9" spans="1:2" ht="12.75">
      <c r="A9" t="s">
        <v>3</v>
      </c>
      <c r="B9" s="1">
        <v>1.71</v>
      </c>
    </row>
    <row r="10" spans="1:2" ht="12.75">
      <c r="A10" t="s">
        <v>4</v>
      </c>
      <c r="B10" s="1">
        <v>1.61</v>
      </c>
    </row>
    <row r="11" spans="1:2" ht="12.75">
      <c r="A11" t="s">
        <v>5</v>
      </c>
      <c r="B11" s="1">
        <v>2.05</v>
      </c>
    </row>
    <row r="12" spans="1:2" ht="12.75">
      <c r="A12" t="s">
        <v>6</v>
      </c>
      <c r="B12" s="2">
        <v>0.00253472222222222</v>
      </c>
    </row>
    <row r="14" spans="1:2" ht="15">
      <c r="A14" s="5" t="s">
        <v>67</v>
      </c>
      <c r="B14" s="2">
        <v>0.0221180555555556</v>
      </c>
    </row>
    <row r="16" spans="1:2" ht="20.25">
      <c r="A16" s="4" t="s">
        <v>61</v>
      </c>
      <c r="B16" s="6">
        <f>GEOMEAN(B4,B5,B11,1/B12,1/B14)*10.9</f>
        <v>117</v>
      </c>
    </row>
    <row r="18" ht="20.25">
      <c r="A18" s="3" t="s">
        <v>60</v>
      </c>
    </row>
    <row r="20" spans="1:2" ht="15">
      <c r="A20" s="5" t="s">
        <v>7</v>
      </c>
      <c r="B20" s="2">
        <v>0.00186342592592593</v>
      </c>
    </row>
    <row r="21" spans="1:2" ht="15">
      <c r="A21" s="5" t="s">
        <v>50</v>
      </c>
      <c r="B21" s="2">
        <v>0.00344907407407407</v>
      </c>
    </row>
    <row r="23" spans="1:2" ht="20.25">
      <c r="A23" s="4" t="s">
        <v>60</v>
      </c>
      <c r="B23" s="6">
        <f>GEOMEAN(1/B20,1/B21)*0.312</f>
        <v>123</v>
      </c>
    </row>
    <row r="25" ht="20.25">
      <c r="A25" s="3" t="s">
        <v>9</v>
      </c>
    </row>
    <row r="27" spans="1:2" ht="15">
      <c r="A27" s="5" t="s">
        <v>10</v>
      </c>
      <c r="B27" s="2">
        <v>0.0040162037037037</v>
      </c>
    </row>
    <row r="28" spans="1:2" ht="15">
      <c r="A28" s="5" t="s">
        <v>11</v>
      </c>
      <c r="B28" s="2">
        <v>0.00533564814814815</v>
      </c>
    </row>
    <row r="29" spans="1:2" ht="15">
      <c r="A29" s="5" t="s">
        <v>12</v>
      </c>
      <c r="B29" s="2">
        <v>0.0015162037037037</v>
      </c>
    </row>
    <row r="30" spans="1:2" ht="15">
      <c r="A30" s="5" t="s">
        <v>51</v>
      </c>
      <c r="B30" s="2">
        <v>0.00219907407407407</v>
      </c>
    </row>
    <row r="31" spans="1:2" ht="15">
      <c r="A31" s="5" t="s">
        <v>52</v>
      </c>
      <c r="B31" s="2">
        <v>0.00173611111111111</v>
      </c>
    </row>
    <row r="33" spans="1:2" ht="20.25">
      <c r="A33" s="4" t="s">
        <v>9</v>
      </c>
      <c r="B33" s="6">
        <f>GEOMEAN(1/B27,1/B28,1/B29,1/B30,1/B31)*0.324</f>
        <v>124</v>
      </c>
    </row>
    <row r="35" ht="20.25">
      <c r="A35" s="3" t="s">
        <v>64</v>
      </c>
    </row>
    <row r="37" spans="1:8" ht="15">
      <c r="A37" s="5" t="s">
        <v>13</v>
      </c>
      <c r="B37" s="10" t="s">
        <v>14</v>
      </c>
      <c r="C37" s="10" t="s">
        <v>15</v>
      </c>
      <c r="D37" s="10" t="s">
        <v>16</v>
      </c>
      <c r="E37" s="10" t="s">
        <v>17</v>
      </c>
      <c r="F37" s="10" t="s">
        <v>18</v>
      </c>
      <c r="G37" s="10" t="s">
        <v>8</v>
      </c>
      <c r="H37" s="10" t="s">
        <v>53</v>
      </c>
    </row>
    <row r="38" spans="2:8" ht="12.75">
      <c r="B38">
        <v>0.3695</v>
      </c>
      <c r="C38">
        <v>0.6064</v>
      </c>
      <c r="D38">
        <v>0.1675</v>
      </c>
      <c r="E38">
        <v>0.5438</v>
      </c>
      <c r="F38">
        <v>0.42</v>
      </c>
      <c r="G38">
        <v>0.208</v>
      </c>
      <c r="H38" s="11">
        <f aca="true" t="shared" si="0" ref="H38:H47">GEOMEAN(B38:G38)</f>
        <v>0.348</v>
      </c>
    </row>
    <row r="39" spans="2:8" ht="12.75">
      <c r="B39">
        <v>0.3707</v>
      </c>
      <c r="C39">
        <v>0.0782</v>
      </c>
      <c r="D39">
        <v>0.1651</v>
      </c>
      <c r="E39">
        <v>0.8005</v>
      </c>
      <c r="F39">
        <v>0.6847</v>
      </c>
      <c r="G39">
        <v>0.303</v>
      </c>
      <c r="H39" s="11">
        <f t="shared" si="0"/>
        <v>0.304</v>
      </c>
    </row>
    <row r="40" spans="2:8" ht="12.75">
      <c r="B40">
        <v>0.6339</v>
      </c>
      <c r="C40">
        <v>0.6049</v>
      </c>
      <c r="D40">
        <v>0.1649</v>
      </c>
      <c r="E40">
        <v>0.803</v>
      </c>
      <c r="F40">
        <v>0.6874</v>
      </c>
      <c r="G40">
        <v>0.0006</v>
      </c>
      <c r="H40" s="11">
        <f t="shared" si="0"/>
        <v>0.166</v>
      </c>
    </row>
    <row r="41" spans="2:8" ht="12.75">
      <c r="B41">
        <v>0.3703</v>
      </c>
      <c r="C41">
        <v>0.6044</v>
      </c>
      <c r="D41">
        <v>0.4288</v>
      </c>
      <c r="E41">
        <v>0.7996</v>
      </c>
      <c r="F41">
        <v>0.7029</v>
      </c>
      <c r="G41">
        <v>0.2858</v>
      </c>
      <c r="H41" s="11">
        <f t="shared" si="0"/>
        <v>0.499</v>
      </c>
    </row>
    <row r="42" spans="2:8" ht="12.75">
      <c r="B42">
        <v>0.3698</v>
      </c>
      <c r="C42">
        <v>0.3421</v>
      </c>
      <c r="D42">
        <v>0.4287</v>
      </c>
      <c r="E42">
        <v>0.5368</v>
      </c>
      <c r="F42">
        <v>0.6873</v>
      </c>
      <c r="G42">
        <v>0.4239</v>
      </c>
      <c r="H42" s="11">
        <f t="shared" si="0"/>
        <v>0.452</v>
      </c>
    </row>
    <row r="43" spans="2:8" ht="12.75">
      <c r="B43">
        <v>0.6335</v>
      </c>
      <c r="C43">
        <v>0.6058</v>
      </c>
      <c r="D43">
        <v>0.4284</v>
      </c>
      <c r="E43">
        <v>0.5363</v>
      </c>
      <c r="F43">
        <v>0.6872</v>
      </c>
      <c r="G43">
        <v>0.3985</v>
      </c>
      <c r="H43" s="11">
        <f t="shared" si="0"/>
        <v>0.538</v>
      </c>
    </row>
    <row r="44" spans="2:8" ht="12.75">
      <c r="B44">
        <v>0.1062</v>
      </c>
      <c r="C44">
        <v>0.6045</v>
      </c>
      <c r="D44">
        <v>0.1653</v>
      </c>
      <c r="E44">
        <v>0.5362</v>
      </c>
      <c r="F44">
        <v>0.4239</v>
      </c>
      <c r="G44">
        <v>0.344</v>
      </c>
      <c r="H44" s="11">
        <f t="shared" si="0"/>
        <v>0.307</v>
      </c>
    </row>
    <row r="45" spans="2:8" ht="12.75">
      <c r="B45">
        <v>0.1062</v>
      </c>
      <c r="C45">
        <v>0.6057</v>
      </c>
      <c r="D45">
        <v>0.4292</v>
      </c>
      <c r="E45">
        <v>0.5362</v>
      </c>
      <c r="F45">
        <v>0.9529</v>
      </c>
      <c r="G45">
        <v>0.0761</v>
      </c>
      <c r="H45" s="11">
        <f t="shared" si="0"/>
        <v>0.32</v>
      </c>
    </row>
    <row r="46" spans="2:8" ht="12.75">
      <c r="B46">
        <v>0.3698</v>
      </c>
      <c r="C46">
        <v>0.0785</v>
      </c>
      <c r="D46">
        <v>0.4288</v>
      </c>
      <c r="E46">
        <v>0.5354</v>
      </c>
      <c r="F46">
        <v>0.4237</v>
      </c>
      <c r="G46">
        <v>0.6253</v>
      </c>
      <c r="H46" s="11">
        <f t="shared" si="0"/>
        <v>0.348</v>
      </c>
    </row>
    <row r="47" spans="2:8" ht="12.75">
      <c r="B47">
        <v>0.3702</v>
      </c>
      <c r="C47">
        <v>0.3419</v>
      </c>
      <c r="D47">
        <v>0.1661</v>
      </c>
      <c r="E47">
        <v>0.2738</v>
      </c>
      <c r="F47">
        <v>0.4239</v>
      </c>
      <c r="G47">
        <v>0.3228</v>
      </c>
      <c r="H47" s="11">
        <f t="shared" si="0"/>
        <v>0.304</v>
      </c>
    </row>
    <row r="48" spans="1:2" ht="15">
      <c r="A48" s="5" t="s">
        <v>54</v>
      </c>
      <c r="B48" s="11">
        <f>GEOMEAN(H38:H47)</f>
        <v>0.342</v>
      </c>
    </row>
    <row r="50" spans="1:2" ht="15">
      <c r="A50" s="5" t="s">
        <v>69</v>
      </c>
      <c r="B50" s="1">
        <v>1.81</v>
      </c>
    </row>
    <row r="52" spans="1:2" ht="15">
      <c r="A52" s="5" t="s">
        <v>68</v>
      </c>
      <c r="B52">
        <v>498</v>
      </c>
    </row>
    <row r="54" spans="1:2" ht="20.25">
      <c r="A54" s="4" t="s">
        <v>64</v>
      </c>
      <c r="B54" s="6">
        <f>GEOMEAN(1/B48,B50,1/B52)*568.19</f>
        <v>125</v>
      </c>
    </row>
    <row r="56" ht="20.25">
      <c r="A56" s="3" t="s">
        <v>19</v>
      </c>
    </row>
    <row r="58" spans="1:2" ht="15">
      <c r="A58" s="5" t="s">
        <v>70</v>
      </c>
      <c r="B58" s="2">
        <v>0.00519675925925926</v>
      </c>
    </row>
    <row r="60" spans="1:2" ht="20.25">
      <c r="A60" s="4" t="s">
        <v>19</v>
      </c>
      <c r="B60" s="6">
        <f>(1/B58)*0.8196</f>
        <v>158</v>
      </c>
    </row>
    <row r="62" ht="20.25">
      <c r="A62" s="3" t="s">
        <v>56</v>
      </c>
    </row>
    <row r="64" ht="15">
      <c r="A64" s="5" t="s">
        <v>71</v>
      </c>
    </row>
    <row r="65" spans="1:2" ht="12.75">
      <c r="A65" t="s">
        <v>20</v>
      </c>
      <c r="B65">
        <v>35.81</v>
      </c>
    </row>
    <row r="66" spans="1:2" ht="12.75">
      <c r="A66" t="s">
        <v>21</v>
      </c>
      <c r="B66">
        <v>18.03</v>
      </c>
    </row>
    <row r="67" spans="1:2" ht="12.75">
      <c r="A67" t="s">
        <v>5</v>
      </c>
      <c r="B67">
        <v>11.52</v>
      </c>
    </row>
    <row r="69" spans="1:2" ht="20.25">
      <c r="A69" s="4" t="s">
        <v>56</v>
      </c>
      <c r="B69" s="6">
        <f>B67*10.929</f>
        <v>126</v>
      </c>
    </row>
    <row r="71" spans="1:2" ht="20.25">
      <c r="A71" s="3" t="s">
        <v>59</v>
      </c>
      <c r="B71" s="3"/>
    </row>
    <row r="73" ht="15">
      <c r="A73" s="5" t="s">
        <v>22</v>
      </c>
    </row>
    <row r="74" spans="1:2" ht="12.75">
      <c r="A74" t="s">
        <v>23</v>
      </c>
      <c r="B74">
        <v>253</v>
      </c>
    </row>
    <row r="75" spans="1:2" ht="12.75">
      <c r="A75" t="s">
        <v>24</v>
      </c>
      <c r="B75">
        <v>147</v>
      </c>
    </row>
    <row r="76" spans="1:2" ht="12.75">
      <c r="A76" t="s">
        <v>25</v>
      </c>
      <c r="B76">
        <v>59</v>
      </c>
    </row>
    <row r="78" ht="15">
      <c r="A78" s="5" t="s">
        <v>26</v>
      </c>
    </row>
    <row r="79" spans="1:2" ht="12.75">
      <c r="A79" t="s">
        <v>23</v>
      </c>
      <c r="B79">
        <v>88</v>
      </c>
    </row>
    <row r="80" spans="1:2" ht="12.75">
      <c r="A80" t="s">
        <v>24</v>
      </c>
      <c r="B80">
        <v>83</v>
      </c>
    </row>
    <row r="81" spans="1:2" ht="12.75">
      <c r="A81" t="s">
        <v>25</v>
      </c>
      <c r="B81">
        <v>75</v>
      </c>
    </row>
    <row r="83" ht="15">
      <c r="A83" s="5" t="s">
        <v>27</v>
      </c>
    </row>
    <row r="84" spans="1:2" ht="12.75">
      <c r="A84" t="s">
        <v>23</v>
      </c>
      <c r="B84">
        <v>83</v>
      </c>
    </row>
    <row r="85" spans="1:2" ht="12.75">
      <c r="A85" t="s">
        <v>24</v>
      </c>
      <c r="B85">
        <v>67</v>
      </c>
    </row>
    <row r="86" spans="1:2" ht="12.75">
      <c r="A86" t="s">
        <v>25</v>
      </c>
      <c r="B86">
        <v>66</v>
      </c>
    </row>
    <row r="88" ht="15">
      <c r="A88" s="5" t="s">
        <v>28</v>
      </c>
    </row>
    <row r="89" spans="1:2" ht="12.75">
      <c r="A89" t="s">
        <v>23</v>
      </c>
      <c r="B89">
        <v>58</v>
      </c>
    </row>
    <row r="90" spans="1:2" ht="12.75">
      <c r="A90" t="s">
        <v>24</v>
      </c>
      <c r="B90">
        <v>56</v>
      </c>
    </row>
    <row r="91" spans="1:2" ht="12.75">
      <c r="A91" t="s">
        <v>25</v>
      </c>
      <c r="B91">
        <v>55</v>
      </c>
    </row>
    <row r="93" spans="1:2" ht="20.25">
      <c r="A93" s="4" t="s">
        <v>59</v>
      </c>
      <c r="B93" s="6">
        <f>GEOMEAN(B75,B80,B85,B90)*1.445</f>
        <v>119</v>
      </c>
    </row>
    <row r="95" ht="20.25">
      <c r="A95" s="3" t="s">
        <v>29</v>
      </c>
    </row>
    <row r="97" spans="1:2" ht="15">
      <c r="A97" s="5" t="s">
        <v>72</v>
      </c>
      <c r="B97" s="2">
        <v>0.0130439814814815</v>
      </c>
    </row>
    <row r="99" spans="1:2" ht="20.25">
      <c r="A99" s="4" t="s">
        <v>29</v>
      </c>
      <c r="B99" s="6">
        <f>1/B97*1.478</f>
        <v>113</v>
      </c>
    </row>
    <row r="101" ht="20.25">
      <c r="A101" s="3" t="s">
        <v>57</v>
      </c>
    </row>
    <row r="103" spans="1:4" ht="15">
      <c r="A103" s="5" t="s">
        <v>73</v>
      </c>
      <c r="B103" s="10" t="s">
        <v>47</v>
      </c>
      <c r="C103" s="10" t="s">
        <v>48</v>
      </c>
      <c r="D103" s="10" t="s">
        <v>49</v>
      </c>
    </row>
    <row r="104" spans="1:4" ht="12.75">
      <c r="A104" t="s">
        <v>30</v>
      </c>
      <c r="B104" s="2">
        <v>0.70724537037037</v>
      </c>
      <c r="C104" s="2">
        <v>0.717708333333333</v>
      </c>
      <c r="D104" s="2">
        <f aca="true" t="shared" si="1" ref="D104:D111">C104-B104</f>
        <v>0.0104629629629629</v>
      </c>
    </row>
    <row r="105" spans="1:4" ht="12.75">
      <c r="A105" t="s">
        <v>31</v>
      </c>
      <c r="B105" s="2">
        <v>0.729675925925926</v>
      </c>
      <c r="C105" s="2">
        <v>0.73287037037037</v>
      </c>
      <c r="D105" s="2">
        <f t="shared" si="1"/>
        <v>0.00319444444444394</v>
      </c>
    </row>
    <row r="106" spans="1:4" ht="12.75">
      <c r="A106" t="s">
        <v>32</v>
      </c>
      <c r="B106" s="2">
        <v>0.735833333333333</v>
      </c>
      <c r="C106" s="2">
        <v>0.741736111111111</v>
      </c>
      <c r="D106" s="2">
        <f t="shared" si="1"/>
        <v>0.00590277777777803</v>
      </c>
    </row>
    <row r="107" spans="1:4" ht="12.75">
      <c r="A107" t="s">
        <v>33</v>
      </c>
      <c r="B107" s="2">
        <v>0.722222222222222</v>
      </c>
      <c r="C107" s="2">
        <v>0.724953703703704</v>
      </c>
      <c r="D107" s="2">
        <f t="shared" si="1"/>
        <v>0.00273148148148206</v>
      </c>
    </row>
    <row r="108" spans="1:4" ht="12.75">
      <c r="A108" t="s">
        <v>34</v>
      </c>
      <c r="B108" s="2">
        <v>0.725763888888889</v>
      </c>
      <c r="C108" s="2">
        <v>0.729652777777778</v>
      </c>
      <c r="D108" s="2">
        <f t="shared" si="1"/>
        <v>0.00388888888888905</v>
      </c>
    </row>
    <row r="109" spans="1:4" ht="12.75">
      <c r="A109" t="s">
        <v>35</v>
      </c>
      <c r="B109" s="2">
        <v>0.717708333333333</v>
      </c>
      <c r="C109" s="2">
        <v>0.722222222222222</v>
      </c>
      <c r="D109" s="2">
        <f t="shared" si="1"/>
        <v>0.00451388888888904</v>
      </c>
    </row>
    <row r="110" spans="1:4" ht="12.75">
      <c r="A110" t="s">
        <v>36</v>
      </c>
      <c r="B110" s="2">
        <v>0.724953703703704</v>
      </c>
      <c r="C110" s="2">
        <v>0.725740740740741</v>
      </c>
      <c r="D110" s="2">
        <f t="shared" si="1"/>
        <v>0.000787037037036975</v>
      </c>
    </row>
    <row r="111" spans="1:4" ht="12.75">
      <c r="A111" t="s">
        <v>37</v>
      </c>
      <c r="B111" s="2">
        <v>0.73287037037037</v>
      </c>
      <c r="C111" s="2">
        <v>0.735833333333333</v>
      </c>
      <c r="D111" s="2">
        <f t="shared" si="1"/>
        <v>0.00296296296296306</v>
      </c>
    </row>
    <row r="113" spans="1:2" ht="20.25">
      <c r="A113" s="4" t="s">
        <v>57</v>
      </c>
      <c r="B113" s="6">
        <f>GEOMEAN(1/D104,1/D105,1/D106,1/D107,1/D108,1/D109,1/D110,1/D111)*0.359</f>
        <v>103</v>
      </c>
    </row>
    <row r="115" ht="20.25">
      <c r="A115" s="3" t="s">
        <v>38</v>
      </c>
    </row>
    <row r="117" spans="1:2" ht="15">
      <c r="A117" s="5" t="s">
        <v>39</v>
      </c>
      <c r="B117" s="2">
        <v>0.00342592592592593</v>
      </c>
    </row>
    <row r="118" spans="1:2" ht="15">
      <c r="A118" s="5" t="s">
        <v>40</v>
      </c>
      <c r="B118" s="2">
        <v>0.016712962962963</v>
      </c>
    </row>
    <row r="119" spans="1:2" ht="15">
      <c r="A119" s="5" t="s">
        <v>41</v>
      </c>
      <c r="B119" s="2">
        <v>0.0276273148148148</v>
      </c>
    </row>
    <row r="120" spans="1:2" ht="15">
      <c r="A120" s="5" t="s">
        <v>42</v>
      </c>
      <c r="B120" s="2">
        <v>0.0245949074074074</v>
      </c>
    </row>
    <row r="121" spans="1:2" ht="15">
      <c r="A121" s="5" t="s">
        <v>43</v>
      </c>
      <c r="B121" s="2">
        <v>0.0275</v>
      </c>
    </row>
    <row r="123" spans="1:2" ht="20.25">
      <c r="A123" s="4" t="s">
        <v>38</v>
      </c>
      <c r="B123" s="6">
        <f>GEOMEAN(1/B117,1/B118,1/B119,1/B120,1/B121)*1.821</f>
        <v>113</v>
      </c>
    </row>
    <row r="125" ht="20.25">
      <c r="A125" s="3" t="s">
        <v>55</v>
      </c>
    </row>
    <row r="127" ht="12.75">
      <c r="A127" s="7" t="s">
        <v>44</v>
      </c>
    </row>
    <row r="128" spans="1:2" ht="12.75">
      <c r="A128" t="s">
        <v>45</v>
      </c>
      <c r="B128">
        <v>2562</v>
      </c>
    </row>
    <row r="129" spans="1:2" ht="12.75">
      <c r="A129" t="s">
        <v>24</v>
      </c>
      <c r="B129">
        <v>865</v>
      </c>
    </row>
    <row r="130" spans="1:2" ht="12.75">
      <c r="A130" t="s">
        <v>46</v>
      </c>
      <c r="B130">
        <v>69</v>
      </c>
    </row>
    <row r="132" spans="1:2" ht="20.25">
      <c r="A132" s="4" t="s">
        <v>55</v>
      </c>
      <c r="B132" s="6">
        <f>(B128*0.15+B129*0.7+B130*0.15)*0.1515</f>
        <v>152</v>
      </c>
    </row>
    <row r="134" spans="1:2" ht="23.25">
      <c r="A134" s="8" t="s">
        <v>58</v>
      </c>
      <c r="B134" s="9">
        <f>GEOMEAN(B16,B23,B33,B54,B60,B69,B93,B99,B113,B123,B132)</f>
        <v>124</v>
      </c>
    </row>
    <row r="136" spans="1:2" ht="18">
      <c r="A136" s="12" t="s">
        <v>62</v>
      </c>
      <c r="B136" s="13">
        <f>GEOMEAN(B23,B33,B93,B99,B123)</f>
        <v>118</v>
      </c>
    </row>
    <row r="138" spans="1:2" ht="18">
      <c r="A138" s="12" t="s">
        <v>63</v>
      </c>
      <c r="B138" s="13">
        <f>GEOMEAN(B16,B54,B60,B69,B113,B132)</f>
        <v>129</v>
      </c>
    </row>
  </sheetData>
  <printOptions/>
  <pageMargins left="0.75" right="0.75" top="1" bottom="1" header="0.5" footer="0.5"/>
  <pageSetup horizontalDpi="204" verticalDpi="204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8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bestFit="1" customWidth="1"/>
    <col min="2" max="2" width="11.140625" style="0" customWidth="1"/>
  </cols>
  <sheetData>
    <row r="1" ht="20.25">
      <c r="A1" s="3" t="s">
        <v>61</v>
      </c>
    </row>
    <row r="3" ht="15">
      <c r="A3" s="5" t="s">
        <v>65</v>
      </c>
    </row>
    <row r="4" spans="1:2" ht="12.75">
      <c r="A4" t="s">
        <v>0</v>
      </c>
      <c r="B4" s="1">
        <v>2.29</v>
      </c>
    </row>
    <row r="5" spans="1:2" ht="12.75">
      <c r="A5" t="s">
        <v>1</v>
      </c>
      <c r="B5" s="1">
        <v>1.81</v>
      </c>
    </row>
    <row r="7" ht="15">
      <c r="A7" s="5" t="s">
        <v>66</v>
      </c>
    </row>
    <row r="8" spans="1:2" ht="12.75">
      <c r="A8" t="s">
        <v>2</v>
      </c>
      <c r="B8" s="1">
        <v>2.46</v>
      </c>
    </row>
    <row r="9" spans="1:2" ht="12.75">
      <c r="A9" t="s">
        <v>3</v>
      </c>
      <c r="B9" s="1">
        <v>1.75</v>
      </c>
    </row>
    <row r="10" spans="1:2" ht="12.75">
      <c r="A10" t="s">
        <v>4</v>
      </c>
      <c r="B10" s="1">
        <v>1.66</v>
      </c>
    </row>
    <row r="11" spans="1:2" ht="12.75">
      <c r="A11" t="s">
        <v>5</v>
      </c>
      <c r="B11" s="1">
        <v>2.2</v>
      </c>
    </row>
    <row r="12" spans="1:2" ht="12.75">
      <c r="A12" t="s">
        <v>6</v>
      </c>
      <c r="B12" s="2">
        <v>0.00252314814814815</v>
      </c>
    </row>
    <row r="14" spans="1:2" ht="15">
      <c r="A14" s="5" t="s">
        <v>67</v>
      </c>
      <c r="B14" s="2">
        <v>0.0221180555555556</v>
      </c>
    </row>
    <row r="16" spans="1:2" ht="20.25">
      <c r="A16" s="4" t="s">
        <v>61</v>
      </c>
      <c r="B16" s="6">
        <f>GEOMEAN(B4,B5,B11,1/B12,1/B14)*10.9</f>
        <v>120</v>
      </c>
    </row>
    <row r="18" ht="20.25">
      <c r="A18" s="3" t="s">
        <v>60</v>
      </c>
    </row>
    <row r="20" spans="1:2" ht="15">
      <c r="A20" s="5" t="s">
        <v>7</v>
      </c>
      <c r="B20" s="2">
        <v>0.00179398148148148</v>
      </c>
    </row>
    <row r="21" spans="1:2" ht="15">
      <c r="A21" s="5" t="s">
        <v>50</v>
      </c>
      <c r="B21" s="2">
        <v>0.00333333333333333</v>
      </c>
    </row>
    <row r="23" spans="1:2" ht="20.25">
      <c r="A23" s="4" t="s">
        <v>60</v>
      </c>
      <c r="B23" s="6">
        <f>GEOMEAN(1/B20,1/B21)*0.312</f>
        <v>128</v>
      </c>
    </row>
    <row r="25" ht="20.25">
      <c r="A25" s="3" t="s">
        <v>9</v>
      </c>
    </row>
    <row r="27" spans="1:2" ht="15">
      <c r="A27" s="5" t="s">
        <v>10</v>
      </c>
      <c r="B27" s="2">
        <v>0.00395833333333333</v>
      </c>
    </row>
    <row r="28" spans="1:2" ht="15">
      <c r="A28" s="5" t="s">
        <v>11</v>
      </c>
      <c r="B28" s="2">
        <v>0.0052662037037037</v>
      </c>
    </row>
    <row r="29" spans="1:2" ht="15">
      <c r="A29" s="5" t="s">
        <v>12</v>
      </c>
      <c r="B29" s="2">
        <v>0.0015162037037037</v>
      </c>
    </row>
    <row r="30" spans="1:2" ht="15">
      <c r="A30" s="5" t="s">
        <v>51</v>
      </c>
      <c r="B30" s="2">
        <v>0.00219907407407407</v>
      </c>
    </row>
    <row r="31" spans="1:2" ht="15">
      <c r="A31" s="5" t="s">
        <v>52</v>
      </c>
      <c r="B31" s="2">
        <v>0.00170138888888889</v>
      </c>
    </row>
    <row r="33" spans="1:2" ht="20.25">
      <c r="A33" s="4" t="s">
        <v>9</v>
      </c>
      <c r="B33" s="6">
        <f>GEOMEAN(1/B27,1/B28,1/B29,1/B30,1/B31)*0.324</f>
        <v>125</v>
      </c>
    </row>
    <row r="35" ht="20.25">
      <c r="A35" s="3" t="s">
        <v>64</v>
      </c>
    </row>
    <row r="37" spans="1:8" ht="15">
      <c r="A37" s="5" t="s">
        <v>13</v>
      </c>
      <c r="B37" s="10" t="s">
        <v>14</v>
      </c>
      <c r="C37" s="10" t="s">
        <v>15</v>
      </c>
      <c r="D37" s="10" t="s">
        <v>16</v>
      </c>
      <c r="E37" s="10" t="s">
        <v>17</v>
      </c>
      <c r="F37" s="10" t="s">
        <v>18</v>
      </c>
      <c r="G37" s="10" t="s">
        <v>8</v>
      </c>
      <c r="H37" s="10" t="s">
        <v>53</v>
      </c>
    </row>
    <row r="38" spans="2:8" ht="12.75">
      <c r="B38">
        <v>0.3695</v>
      </c>
      <c r="C38">
        <v>0.6064</v>
      </c>
      <c r="D38">
        <v>0.1675</v>
      </c>
      <c r="E38">
        <v>0.5438</v>
      </c>
      <c r="F38">
        <v>0.42</v>
      </c>
      <c r="G38">
        <v>0.208</v>
      </c>
      <c r="H38" s="11">
        <f aca="true" t="shared" si="0" ref="H38:H47">GEOMEAN(B38:G38)</f>
        <v>0.348</v>
      </c>
    </row>
    <row r="39" spans="2:8" ht="12.75">
      <c r="B39">
        <v>0.3707</v>
      </c>
      <c r="C39">
        <v>0.0782</v>
      </c>
      <c r="D39">
        <v>0.1651</v>
      </c>
      <c r="E39">
        <v>0.8005</v>
      </c>
      <c r="F39">
        <v>0.6847</v>
      </c>
      <c r="G39">
        <v>0.303</v>
      </c>
      <c r="H39" s="11">
        <f t="shared" si="0"/>
        <v>0.304</v>
      </c>
    </row>
    <row r="40" spans="2:8" ht="12.75">
      <c r="B40">
        <v>0.6339</v>
      </c>
      <c r="C40">
        <v>0.6049</v>
      </c>
      <c r="D40">
        <v>0.1649</v>
      </c>
      <c r="E40">
        <v>0.803</v>
      </c>
      <c r="F40">
        <v>0.6874</v>
      </c>
      <c r="G40">
        <v>0.0006</v>
      </c>
      <c r="H40" s="11">
        <f t="shared" si="0"/>
        <v>0.166</v>
      </c>
    </row>
    <row r="41" spans="2:8" ht="12.75">
      <c r="B41">
        <v>0.3703</v>
      </c>
      <c r="C41">
        <v>0.6044</v>
      </c>
      <c r="D41">
        <v>0.4288</v>
      </c>
      <c r="E41">
        <v>0.7996</v>
      </c>
      <c r="F41">
        <v>0.7029</v>
      </c>
      <c r="G41">
        <v>0.2858</v>
      </c>
      <c r="H41" s="11">
        <f t="shared" si="0"/>
        <v>0.499</v>
      </c>
    </row>
    <row r="42" spans="2:8" ht="12.75">
      <c r="B42">
        <v>0.3698</v>
      </c>
      <c r="C42">
        <v>0.3421</v>
      </c>
      <c r="D42">
        <v>0.4287</v>
      </c>
      <c r="E42">
        <v>0.5368</v>
      </c>
      <c r="F42">
        <v>0.6873</v>
      </c>
      <c r="G42">
        <v>0.4239</v>
      </c>
      <c r="H42" s="11">
        <f t="shared" si="0"/>
        <v>0.452</v>
      </c>
    </row>
    <row r="43" spans="2:8" ht="12.75">
      <c r="B43">
        <v>0.6335</v>
      </c>
      <c r="C43">
        <v>0.6058</v>
      </c>
      <c r="D43">
        <v>0.4284</v>
      </c>
      <c r="E43">
        <v>0.5363</v>
      </c>
      <c r="F43">
        <v>0.6872</v>
      </c>
      <c r="G43">
        <v>0.3985</v>
      </c>
      <c r="H43" s="11">
        <f t="shared" si="0"/>
        <v>0.538</v>
      </c>
    </row>
    <row r="44" spans="2:8" ht="12.75">
      <c r="B44">
        <v>0.1062</v>
      </c>
      <c r="C44">
        <v>0.6045</v>
      </c>
      <c r="D44">
        <v>0.1653</v>
      </c>
      <c r="E44">
        <v>0.5362</v>
      </c>
      <c r="F44">
        <v>0.4239</v>
      </c>
      <c r="G44">
        <v>0.344</v>
      </c>
      <c r="H44" s="11">
        <f t="shared" si="0"/>
        <v>0.307</v>
      </c>
    </row>
    <row r="45" spans="2:8" ht="12.75">
      <c r="B45">
        <v>0.1062</v>
      </c>
      <c r="C45">
        <v>0.6057</v>
      </c>
      <c r="D45">
        <v>0.4292</v>
      </c>
      <c r="E45">
        <v>0.5362</v>
      </c>
      <c r="F45">
        <v>0.9529</v>
      </c>
      <c r="G45">
        <v>0.0761</v>
      </c>
      <c r="H45" s="11">
        <f t="shared" si="0"/>
        <v>0.32</v>
      </c>
    </row>
    <row r="46" spans="2:8" ht="12.75">
      <c r="B46">
        <v>0.3698</v>
      </c>
      <c r="C46">
        <v>0.0785</v>
      </c>
      <c r="D46">
        <v>0.4288</v>
      </c>
      <c r="E46">
        <v>0.5354</v>
      </c>
      <c r="F46">
        <v>0.4237</v>
      </c>
      <c r="G46">
        <v>0.6253</v>
      </c>
      <c r="H46" s="11">
        <f t="shared" si="0"/>
        <v>0.348</v>
      </c>
    </row>
    <row r="47" spans="2:8" ht="12.75">
      <c r="B47">
        <v>0.3702</v>
      </c>
      <c r="C47">
        <v>0.3419</v>
      </c>
      <c r="D47">
        <v>0.1661</v>
      </c>
      <c r="E47">
        <v>0.2738</v>
      </c>
      <c r="F47">
        <v>0.4239</v>
      </c>
      <c r="G47">
        <v>0.3228</v>
      </c>
      <c r="H47" s="11">
        <f t="shared" si="0"/>
        <v>0.304</v>
      </c>
    </row>
    <row r="48" spans="1:2" ht="15">
      <c r="A48" s="5" t="s">
        <v>54</v>
      </c>
      <c r="B48" s="11">
        <f>GEOMEAN(H38:H47)</f>
        <v>0.342</v>
      </c>
    </row>
    <row r="50" spans="1:2" ht="15">
      <c r="A50" s="5" t="s">
        <v>69</v>
      </c>
      <c r="B50" s="1">
        <v>1.84</v>
      </c>
    </row>
    <row r="52" spans="1:2" ht="15">
      <c r="A52" s="5" t="s">
        <v>68</v>
      </c>
      <c r="B52">
        <v>486</v>
      </c>
    </row>
    <row r="54" spans="1:2" ht="20.25">
      <c r="A54" s="4" t="s">
        <v>64</v>
      </c>
      <c r="B54" s="6">
        <f>GEOMEAN(1/B48,B50,1/B52)*568.19</f>
        <v>127</v>
      </c>
    </row>
    <row r="56" ht="20.25">
      <c r="A56" s="3" t="s">
        <v>19</v>
      </c>
    </row>
    <row r="58" spans="1:2" ht="15">
      <c r="A58" s="5" t="s">
        <v>70</v>
      </c>
      <c r="B58" s="2">
        <v>0.00515046296296296</v>
      </c>
    </row>
    <row r="60" spans="1:2" ht="20.25">
      <c r="A60" s="4" t="s">
        <v>19</v>
      </c>
      <c r="B60" s="6">
        <f>(1/B58)*0.8196</f>
        <v>159</v>
      </c>
    </row>
    <row r="62" ht="20.25">
      <c r="A62" s="3" t="s">
        <v>56</v>
      </c>
    </row>
    <row r="64" ht="15">
      <c r="A64" s="5" t="s">
        <v>71</v>
      </c>
    </row>
    <row r="65" spans="1:2" ht="12.75">
      <c r="A65" t="s">
        <v>20</v>
      </c>
      <c r="B65">
        <v>39.37</v>
      </c>
    </row>
    <row r="66" spans="1:2" ht="12.75">
      <c r="A66" t="s">
        <v>21</v>
      </c>
      <c r="B66">
        <v>18.12</v>
      </c>
    </row>
    <row r="67" spans="1:2" ht="12.75">
      <c r="A67" t="s">
        <v>5</v>
      </c>
      <c r="B67">
        <v>11.74</v>
      </c>
    </row>
    <row r="69" spans="1:2" ht="20.25">
      <c r="A69" s="4" t="s">
        <v>56</v>
      </c>
      <c r="B69" s="6">
        <f>B67*10.929</f>
        <v>128</v>
      </c>
    </row>
    <row r="71" spans="1:2" ht="20.25">
      <c r="A71" s="3" t="s">
        <v>59</v>
      </c>
      <c r="B71" s="3"/>
    </row>
    <row r="73" ht="15">
      <c r="A73" s="5" t="s">
        <v>22</v>
      </c>
    </row>
    <row r="74" spans="1:2" ht="12.75">
      <c r="A74" t="s">
        <v>23</v>
      </c>
      <c r="B74">
        <v>262</v>
      </c>
    </row>
    <row r="75" spans="1:2" ht="12.75">
      <c r="A75" t="s">
        <v>24</v>
      </c>
      <c r="B75">
        <v>150</v>
      </c>
    </row>
    <row r="76" spans="1:2" ht="12.75">
      <c r="A76" t="s">
        <v>25</v>
      </c>
      <c r="B76">
        <v>59</v>
      </c>
    </row>
    <row r="78" ht="15">
      <c r="A78" s="5" t="s">
        <v>26</v>
      </c>
    </row>
    <row r="79" spans="1:2" ht="12.75">
      <c r="A79" t="s">
        <v>23</v>
      </c>
      <c r="B79">
        <v>91</v>
      </c>
    </row>
    <row r="80" spans="1:2" ht="12.75">
      <c r="A80" t="s">
        <v>24</v>
      </c>
      <c r="B80">
        <v>89</v>
      </c>
    </row>
    <row r="81" spans="1:2" ht="12.75">
      <c r="A81" t="s">
        <v>25</v>
      </c>
      <c r="B81">
        <v>79</v>
      </c>
    </row>
    <row r="83" ht="15">
      <c r="A83" s="5" t="s">
        <v>27</v>
      </c>
    </row>
    <row r="84" spans="1:2" ht="12.75">
      <c r="A84" t="s">
        <v>23</v>
      </c>
      <c r="B84">
        <v>85</v>
      </c>
    </row>
    <row r="85" spans="1:2" ht="12.75">
      <c r="A85" t="s">
        <v>24</v>
      </c>
      <c r="B85">
        <v>84</v>
      </c>
    </row>
    <row r="86" spans="1:2" ht="12.75">
      <c r="A86" t="s">
        <v>25</v>
      </c>
      <c r="B86">
        <v>83</v>
      </c>
    </row>
    <row r="88" ht="15">
      <c r="A88" s="5" t="s">
        <v>28</v>
      </c>
    </row>
    <row r="89" spans="1:2" ht="12.75">
      <c r="A89" t="s">
        <v>23</v>
      </c>
      <c r="B89">
        <v>60</v>
      </c>
    </row>
    <row r="90" spans="1:2" ht="12.75">
      <c r="A90" t="s">
        <v>24</v>
      </c>
      <c r="B90">
        <v>58</v>
      </c>
    </row>
    <row r="91" spans="1:2" ht="12.75">
      <c r="A91" t="s">
        <v>25</v>
      </c>
      <c r="B91">
        <v>57</v>
      </c>
    </row>
    <row r="93" spans="1:2" ht="20.25">
      <c r="A93" s="4" t="s">
        <v>59</v>
      </c>
      <c r="B93" s="6">
        <f>GEOMEAN(B75,B80,B85,B90)*1.445</f>
        <v>130</v>
      </c>
    </row>
    <row r="95" ht="20.25">
      <c r="A95" s="3" t="s">
        <v>29</v>
      </c>
    </row>
    <row r="97" spans="1:2" ht="15">
      <c r="A97" s="5" t="s">
        <v>72</v>
      </c>
      <c r="B97" s="2">
        <v>0.0129861111111111</v>
      </c>
    </row>
    <row r="99" spans="1:2" ht="20.25">
      <c r="A99" s="4" t="s">
        <v>29</v>
      </c>
      <c r="B99" s="6">
        <f>1/B97*1.478</f>
        <v>114</v>
      </c>
    </row>
    <row r="101" ht="20.25">
      <c r="A101" s="3" t="s">
        <v>57</v>
      </c>
    </row>
    <row r="103" spans="1:4" ht="15">
      <c r="A103" s="5" t="s">
        <v>73</v>
      </c>
      <c r="B103" s="10" t="s">
        <v>47</v>
      </c>
      <c r="C103" s="10" t="s">
        <v>48</v>
      </c>
      <c r="D103" s="10" t="s">
        <v>49</v>
      </c>
    </row>
    <row r="104" spans="1:4" ht="12.75">
      <c r="A104" t="s">
        <v>30</v>
      </c>
      <c r="B104" s="2">
        <v>0.507523148148148</v>
      </c>
      <c r="C104" s="2">
        <v>0.517708333333333</v>
      </c>
      <c r="D104" s="2">
        <f aca="true" t="shared" si="1" ref="D104:D111">C104-B104</f>
        <v>0.010185185185185</v>
      </c>
    </row>
    <row r="105" spans="1:4" ht="12.75">
      <c r="A105" t="s">
        <v>31</v>
      </c>
      <c r="B105" s="2">
        <v>0.529212962962963</v>
      </c>
      <c r="C105" s="2">
        <v>0.532361111111111</v>
      </c>
      <c r="D105" s="2">
        <f t="shared" si="1"/>
        <v>0.0031481481481479</v>
      </c>
    </row>
    <row r="106" spans="1:4" ht="12.75">
      <c r="A106" t="s">
        <v>32</v>
      </c>
      <c r="B106" s="2">
        <v>0.535162037037037</v>
      </c>
      <c r="C106" s="2">
        <v>0.541041666666667</v>
      </c>
      <c r="D106" s="2">
        <f t="shared" si="1"/>
        <v>0.00587962962962996</v>
      </c>
    </row>
    <row r="107" spans="1:4" ht="12.75">
      <c r="A107" t="s">
        <v>33</v>
      </c>
      <c r="B107" s="2">
        <v>0.522013888888889</v>
      </c>
      <c r="C107" s="2">
        <v>0.524699074074074</v>
      </c>
      <c r="D107" s="2">
        <f t="shared" si="1"/>
        <v>0.00268518518518501</v>
      </c>
    </row>
    <row r="108" spans="1:4" ht="12.75">
      <c r="A108" t="s">
        <v>34</v>
      </c>
      <c r="B108" s="2">
        <v>0.525486111111111</v>
      </c>
      <c r="C108" s="2">
        <v>0.529212962962963</v>
      </c>
      <c r="D108" s="2">
        <f t="shared" si="1"/>
        <v>0.00372685185185206</v>
      </c>
    </row>
    <row r="109" spans="1:4" ht="12.75">
      <c r="A109" t="s">
        <v>35</v>
      </c>
      <c r="B109" s="2">
        <v>0.517708333333333</v>
      </c>
      <c r="C109" s="2">
        <v>0.522013888888889</v>
      </c>
      <c r="D109" s="2">
        <f t="shared" si="1"/>
        <v>0.00430555555555601</v>
      </c>
    </row>
    <row r="110" spans="1:4" ht="12.75">
      <c r="A110" t="s">
        <v>36</v>
      </c>
      <c r="B110" s="2">
        <v>0.524699074074074</v>
      </c>
      <c r="C110" s="2">
        <v>0.525462962962963</v>
      </c>
      <c r="D110" s="2">
        <f t="shared" si="1"/>
        <v>0.000763888888889008</v>
      </c>
    </row>
    <row r="111" spans="1:4" ht="12.75">
      <c r="A111" t="s">
        <v>37</v>
      </c>
      <c r="B111" s="2">
        <v>0.532361111111111</v>
      </c>
      <c r="C111" s="2">
        <v>0.535162037037037</v>
      </c>
      <c r="D111" s="2">
        <f t="shared" si="1"/>
        <v>0.00280092592592607</v>
      </c>
    </row>
    <row r="113" spans="1:2" ht="20.25">
      <c r="A113" s="4" t="s">
        <v>57</v>
      </c>
      <c r="B113" s="6">
        <f>GEOMEAN(1/D104,1/D105,1/D106,1/D107,1/D108,1/D109,1/D110,1/D111)*0.359</f>
        <v>106</v>
      </c>
    </row>
    <row r="115" ht="20.25">
      <c r="A115" s="3" t="s">
        <v>38</v>
      </c>
    </row>
    <row r="117" spans="1:2" ht="15">
      <c r="A117" s="5" t="s">
        <v>39</v>
      </c>
      <c r="B117" s="2">
        <v>0.00331018518518519</v>
      </c>
    </row>
    <row r="118" spans="1:2" ht="15">
      <c r="A118" s="5" t="s">
        <v>40</v>
      </c>
      <c r="B118" s="2">
        <v>0.0163773148148148</v>
      </c>
    </row>
    <row r="119" spans="1:2" ht="15">
      <c r="A119" s="5" t="s">
        <v>41</v>
      </c>
      <c r="B119" s="2">
        <v>0.0273263888888889</v>
      </c>
    </row>
    <row r="120" spans="1:2" ht="15">
      <c r="A120" s="5" t="s">
        <v>42</v>
      </c>
      <c r="B120" s="2">
        <v>0.0242824074074074</v>
      </c>
    </row>
    <row r="121" spans="1:2" ht="15">
      <c r="A121" s="5" t="s">
        <v>43</v>
      </c>
      <c r="B121" s="2">
        <v>0.0270833333333333</v>
      </c>
    </row>
    <row r="123" spans="1:2" ht="20.25">
      <c r="A123" s="4" t="s">
        <v>38</v>
      </c>
      <c r="B123" s="6">
        <f>GEOMEAN(1/B117,1/B118,1/B119,1/B120,1/B121)*1.821</f>
        <v>115</v>
      </c>
    </row>
    <row r="125" ht="20.25">
      <c r="A125" s="3" t="s">
        <v>55</v>
      </c>
    </row>
    <row r="127" ht="12.75">
      <c r="A127" s="7" t="s">
        <v>44</v>
      </c>
    </row>
    <row r="128" spans="1:2" ht="12.75">
      <c r="A128" t="s">
        <v>45</v>
      </c>
      <c r="B128">
        <v>2698</v>
      </c>
    </row>
    <row r="129" spans="1:2" ht="12.75">
      <c r="A129" t="s">
        <v>24</v>
      </c>
      <c r="B129">
        <v>880</v>
      </c>
    </row>
    <row r="130" spans="1:2" ht="12.75">
      <c r="A130" t="s">
        <v>46</v>
      </c>
      <c r="B130">
        <v>71</v>
      </c>
    </row>
    <row r="132" spans="1:2" ht="20.25">
      <c r="A132" s="4" t="s">
        <v>55</v>
      </c>
      <c r="B132" s="6">
        <f>(B128*0.15+B129*0.7+B130*0.15)*0.1515</f>
        <v>156</v>
      </c>
    </row>
    <row r="134" spans="1:2" ht="23.25">
      <c r="A134" s="8" t="s">
        <v>58</v>
      </c>
      <c r="B134" s="9">
        <f>GEOMEAN(B16,B23,B33,B54,B60,B69,B93,B99,B113,B123,B132)</f>
        <v>127</v>
      </c>
    </row>
    <row r="136" spans="1:2" ht="18">
      <c r="A136" s="12" t="s">
        <v>62</v>
      </c>
      <c r="B136" s="13">
        <f>GEOMEAN(B23,B33,B93,B99,B123)</f>
        <v>122</v>
      </c>
    </row>
    <row r="138" spans="1:2" ht="18">
      <c r="A138" s="12" t="s">
        <v>63</v>
      </c>
      <c r="B138" s="13">
        <f>GEOMEAN(B16,B54,B60,B69,B113,B132)</f>
        <v>131</v>
      </c>
    </row>
  </sheetData>
  <printOptions/>
  <pageMargins left="0.75" right="0.75" top="1" bottom="1" header="0.5" footer="0.5"/>
  <pageSetup horizontalDpi="204" verticalDpi="204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8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bestFit="1" customWidth="1"/>
    <col min="2" max="2" width="11.140625" style="0" customWidth="1"/>
  </cols>
  <sheetData>
    <row r="1" ht="20.25">
      <c r="A1" s="3" t="s">
        <v>61</v>
      </c>
    </row>
    <row r="3" ht="15">
      <c r="A3" s="5" t="s">
        <v>65</v>
      </c>
    </row>
    <row r="4" spans="1:2" ht="12.75">
      <c r="A4" t="s">
        <v>0</v>
      </c>
      <c r="B4" s="1">
        <v>2.96</v>
      </c>
    </row>
    <row r="5" spans="1:2" ht="12.75">
      <c r="A5" t="s">
        <v>1</v>
      </c>
      <c r="B5" s="1">
        <v>2.13</v>
      </c>
    </row>
    <row r="7" ht="15">
      <c r="A7" s="5" t="s">
        <v>66</v>
      </c>
    </row>
    <row r="8" spans="1:2" ht="12.75">
      <c r="A8" t="s">
        <v>2</v>
      </c>
      <c r="B8" s="1">
        <v>2.56</v>
      </c>
    </row>
    <row r="9" spans="1:2" ht="12.75">
      <c r="A9" t="s">
        <v>3</v>
      </c>
      <c r="B9" s="1">
        <v>2.06</v>
      </c>
    </row>
    <row r="10" spans="1:2" ht="12.75">
      <c r="A10" t="s">
        <v>4</v>
      </c>
      <c r="B10" s="1">
        <v>2.04</v>
      </c>
    </row>
    <row r="11" spans="1:2" ht="12.75">
      <c r="A11" t="s">
        <v>5</v>
      </c>
      <c r="B11" s="1">
        <v>2.39</v>
      </c>
    </row>
    <row r="12" spans="1:2" ht="12.75">
      <c r="A12" t="s">
        <v>6</v>
      </c>
      <c r="B12" s="2">
        <v>0.00196759259259259</v>
      </c>
    </row>
    <row r="14" spans="1:2" ht="15">
      <c r="A14" s="5" t="s">
        <v>67</v>
      </c>
      <c r="B14" s="2">
        <v>0.017025462962963</v>
      </c>
    </row>
    <row r="16" spans="1:2" ht="20.25">
      <c r="A16" s="4" t="s">
        <v>61</v>
      </c>
      <c r="B16" s="6">
        <f>GEOMEAN(B4,B5,B11,1/B12,1/B14)*10.9</f>
        <v>147</v>
      </c>
    </row>
    <row r="18" ht="20.25">
      <c r="A18" s="3" t="s">
        <v>60</v>
      </c>
    </row>
    <row r="20" spans="1:2" ht="15">
      <c r="A20" s="5" t="s">
        <v>7</v>
      </c>
      <c r="B20" s="2">
        <v>0.00157407407407407</v>
      </c>
    </row>
    <row r="21" spans="1:2" ht="15">
      <c r="A21" s="5" t="s">
        <v>50</v>
      </c>
      <c r="B21" s="2">
        <v>0.00288194444444444</v>
      </c>
    </row>
    <row r="23" spans="1:2" ht="20.25">
      <c r="A23" s="4" t="s">
        <v>60</v>
      </c>
      <c r="B23" s="6">
        <f>GEOMEAN(1/B20,1/B21)*0.312</f>
        <v>146</v>
      </c>
    </row>
    <row r="25" ht="20.25">
      <c r="A25" s="3" t="s">
        <v>9</v>
      </c>
    </row>
    <row r="27" spans="1:2" ht="15">
      <c r="A27" s="5" t="s">
        <v>10</v>
      </c>
      <c r="B27" s="2">
        <v>0.0031712962962963</v>
      </c>
    </row>
    <row r="28" spans="1:2" ht="15">
      <c r="A28" s="5" t="s">
        <v>11</v>
      </c>
      <c r="B28" s="2">
        <v>0.0041087962962963</v>
      </c>
    </row>
    <row r="29" spans="1:2" ht="15">
      <c r="A29" s="5" t="s">
        <v>12</v>
      </c>
      <c r="B29" s="2">
        <v>0.00116898148148148</v>
      </c>
    </row>
    <row r="30" spans="1:2" ht="15">
      <c r="A30" s="5" t="s">
        <v>51</v>
      </c>
      <c r="B30" s="2">
        <v>0.00171296296296296</v>
      </c>
    </row>
    <row r="31" spans="1:2" ht="15">
      <c r="A31" s="5" t="s">
        <v>52</v>
      </c>
      <c r="B31" s="2">
        <v>0.00133101851851852</v>
      </c>
    </row>
    <row r="33" spans="1:2" ht="20.25">
      <c r="A33" s="4" t="s">
        <v>9</v>
      </c>
      <c r="B33" s="6">
        <f>GEOMEAN(1/B27,1/B28,1/B29,1/B30,1/B31)*0.324</f>
        <v>159</v>
      </c>
    </row>
    <row r="35" ht="20.25">
      <c r="A35" s="3" t="s">
        <v>64</v>
      </c>
    </row>
    <row r="37" spans="1:8" ht="15">
      <c r="A37" s="5" t="s">
        <v>13</v>
      </c>
      <c r="B37" s="10" t="s">
        <v>14</v>
      </c>
      <c r="C37" s="10" t="s">
        <v>15</v>
      </c>
      <c r="D37" s="10" t="s">
        <v>16</v>
      </c>
      <c r="E37" s="10" t="s">
        <v>17</v>
      </c>
      <c r="F37" s="10" t="s">
        <v>18</v>
      </c>
      <c r="G37" s="10" t="s">
        <v>8</v>
      </c>
      <c r="H37" s="10" t="s">
        <v>53</v>
      </c>
    </row>
    <row r="38" spans="2:8" ht="12.75">
      <c r="B38">
        <v>0.2975</v>
      </c>
      <c r="C38">
        <v>0.2989</v>
      </c>
      <c r="D38">
        <v>0.126</v>
      </c>
      <c r="E38">
        <v>0.4247</v>
      </c>
      <c r="F38">
        <v>0.4545</v>
      </c>
      <c r="G38">
        <v>0.2181</v>
      </c>
      <c r="H38" s="11">
        <f>GEOMEAN(B38:G38)</f>
        <v>0.279</v>
      </c>
    </row>
    <row r="39" spans="2:8" ht="12.75">
      <c r="B39">
        <v>0.297</v>
      </c>
      <c r="C39">
        <v>0.2986</v>
      </c>
      <c r="D39">
        <v>0.1289</v>
      </c>
      <c r="E39">
        <v>0.4189</v>
      </c>
      <c r="F39">
        <v>0.4962</v>
      </c>
      <c r="G39">
        <v>0.2462</v>
      </c>
      <c r="H39" s="11">
        <f aca="true" t="shared" si="0" ref="H39:H47">GEOMEAN(B39:G39)</f>
        <v>0.289</v>
      </c>
    </row>
    <row r="40" spans="2:8" ht="12.75">
      <c r="B40">
        <v>0.2887</v>
      </c>
      <c r="C40">
        <v>0.2988</v>
      </c>
      <c r="D40">
        <v>0.1263</v>
      </c>
      <c r="E40">
        <v>0.4124</v>
      </c>
      <c r="F40">
        <v>0.4707</v>
      </c>
      <c r="G40">
        <v>0.207</v>
      </c>
      <c r="H40" s="11">
        <f t="shared" si="0"/>
        <v>0.276</v>
      </c>
    </row>
    <row r="41" spans="2:8" ht="12.75">
      <c r="B41">
        <v>0.2976</v>
      </c>
      <c r="C41">
        <v>0.2987</v>
      </c>
      <c r="D41">
        <v>0.1256</v>
      </c>
      <c r="E41">
        <v>0.4298</v>
      </c>
      <c r="F41">
        <v>0.457</v>
      </c>
      <c r="G41">
        <v>0.2295</v>
      </c>
      <c r="H41" s="11">
        <f t="shared" si="0"/>
        <v>0.282</v>
      </c>
    </row>
    <row r="42" spans="2:8" ht="12.75">
      <c r="B42">
        <v>0.2975</v>
      </c>
      <c r="C42">
        <v>0.2989</v>
      </c>
      <c r="D42">
        <v>0.126</v>
      </c>
      <c r="E42">
        <v>0.4247</v>
      </c>
      <c r="F42">
        <v>0.4545</v>
      </c>
      <c r="G42">
        <v>0.2181</v>
      </c>
      <c r="H42" s="11">
        <f t="shared" si="0"/>
        <v>0.279</v>
      </c>
    </row>
    <row r="43" spans="2:8" ht="12.75">
      <c r="B43">
        <v>0.2879</v>
      </c>
      <c r="C43">
        <v>0.3103</v>
      </c>
      <c r="D43">
        <v>0.1265</v>
      </c>
      <c r="E43">
        <v>0.4295</v>
      </c>
      <c r="F43">
        <v>0.4961</v>
      </c>
      <c r="G43">
        <v>0.2321</v>
      </c>
      <c r="H43" s="11">
        <f t="shared" si="0"/>
        <v>0.287</v>
      </c>
    </row>
    <row r="44" spans="2:8" ht="12.75">
      <c r="B44">
        <v>0.2975</v>
      </c>
      <c r="C44">
        <v>0.2995</v>
      </c>
      <c r="D44">
        <v>0.1367</v>
      </c>
      <c r="E44">
        <v>0.423</v>
      </c>
      <c r="F44">
        <v>0.4702</v>
      </c>
      <c r="G44">
        <v>0.2085</v>
      </c>
      <c r="H44" s="11">
        <f t="shared" si="0"/>
        <v>0.282</v>
      </c>
    </row>
    <row r="45" spans="2:8" ht="12.75">
      <c r="B45">
        <v>0.2977</v>
      </c>
      <c r="C45">
        <v>0.2989</v>
      </c>
      <c r="D45">
        <v>0.1264</v>
      </c>
      <c r="E45">
        <v>0.4224</v>
      </c>
      <c r="F45">
        <v>0.4802</v>
      </c>
      <c r="G45">
        <v>0.2346</v>
      </c>
      <c r="H45" s="11">
        <f t="shared" si="0"/>
        <v>0.285</v>
      </c>
    </row>
    <row r="46" spans="2:8" ht="12.75">
      <c r="B46">
        <v>0.3075</v>
      </c>
      <c r="C46">
        <v>0.2994</v>
      </c>
      <c r="D46">
        <v>0.1368</v>
      </c>
      <c r="E46">
        <v>0.4127</v>
      </c>
      <c r="F46">
        <v>0.4779</v>
      </c>
      <c r="G46">
        <v>0.2249</v>
      </c>
      <c r="H46" s="11">
        <f t="shared" si="0"/>
        <v>0.287</v>
      </c>
    </row>
    <row r="47" spans="2:8" ht="12.75">
      <c r="B47">
        <v>0.2971</v>
      </c>
      <c r="C47">
        <v>0.2989</v>
      </c>
      <c r="D47">
        <v>0.1261</v>
      </c>
      <c r="E47">
        <v>0.4243</v>
      </c>
      <c r="F47">
        <v>0.4568</v>
      </c>
      <c r="G47">
        <v>0.2544</v>
      </c>
      <c r="H47" s="11">
        <f t="shared" si="0"/>
        <v>0.286</v>
      </c>
    </row>
    <row r="48" spans="1:2" ht="15">
      <c r="A48" s="5" t="s">
        <v>54</v>
      </c>
      <c r="B48" s="11">
        <f>GEOMEAN(H38:H47)</f>
        <v>0.283</v>
      </c>
    </row>
    <row r="50" spans="1:2" ht="15">
      <c r="A50" s="5" t="s">
        <v>69</v>
      </c>
      <c r="B50" s="1">
        <v>2.21</v>
      </c>
    </row>
    <row r="52" spans="1:2" ht="15">
      <c r="A52" s="5" t="s">
        <v>68</v>
      </c>
      <c r="B52">
        <v>392</v>
      </c>
    </row>
    <row r="54" spans="1:2" ht="20.25">
      <c r="A54" s="4" t="s">
        <v>64</v>
      </c>
      <c r="B54" s="6">
        <f>GEOMEAN(1/B48,B50,1/B52)*568.19</f>
        <v>154</v>
      </c>
    </row>
    <row r="56" ht="20.25">
      <c r="A56" s="3" t="s">
        <v>19</v>
      </c>
    </row>
    <row r="58" spans="1:2" ht="15">
      <c r="A58" s="5" t="s">
        <v>70</v>
      </c>
      <c r="B58" s="2">
        <v>0.00407407407407407</v>
      </c>
    </row>
    <row r="60" spans="1:2" ht="20.25">
      <c r="A60" s="4" t="s">
        <v>19</v>
      </c>
      <c r="B60" s="6">
        <f>(1/B58)*0.8196</f>
        <v>201</v>
      </c>
    </row>
    <row r="62" ht="20.25">
      <c r="A62" s="3" t="s">
        <v>56</v>
      </c>
    </row>
    <row r="64" ht="15">
      <c r="A64" s="5" t="s">
        <v>71</v>
      </c>
    </row>
    <row r="65" spans="1:2" ht="12.75">
      <c r="A65" t="s">
        <v>20</v>
      </c>
      <c r="B65">
        <v>51.85</v>
      </c>
    </row>
    <row r="66" spans="1:2" ht="12.75">
      <c r="A66" t="s">
        <v>21</v>
      </c>
      <c r="B66">
        <v>22.24</v>
      </c>
    </row>
    <row r="67" spans="1:2" ht="12.75">
      <c r="A67" t="s">
        <v>5</v>
      </c>
      <c r="B67">
        <v>14.72</v>
      </c>
    </row>
    <row r="69" spans="1:2" ht="20.25">
      <c r="A69" s="4" t="s">
        <v>56</v>
      </c>
      <c r="B69" s="6">
        <f>B67*10.929</f>
        <v>161</v>
      </c>
    </row>
    <row r="71" spans="1:2" ht="20.25">
      <c r="A71" s="3" t="s">
        <v>59</v>
      </c>
      <c r="B71" s="3"/>
    </row>
    <row r="73" ht="15">
      <c r="A73" s="5" t="s">
        <v>22</v>
      </c>
    </row>
    <row r="74" spans="1:2" ht="12.75">
      <c r="A74" t="s">
        <v>23</v>
      </c>
      <c r="B74">
        <v>308</v>
      </c>
    </row>
    <row r="75" spans="1:2" ht="12.75">
      <c r="A75" t="s">
        <v>24</v>
      </c>
      <c r="B75">
        <v>164</v>
      </c>
    </row>
    <row r="76" spans="1:2" ht="12.75">
      <c r="A76" t="s">
        <v>25</v>
      </c>
      <c r="B76">
        <v>59</v>
      </c>
    </row>
    <row r="78" ht="15">
      <c r="A78" s="5" t="s">
        <v>26</v>
      </c>
    </row>
    <row r="79" spans="1:2" ht="12.75">
      <c r="A79" t="s">
        <v>23</v>
      </c>
      <c r="B79">
        <v>122</v>
      </c>
    </row>
    <row r="80" spans="1:2" ht="12.75">
      <c r="A80" t="s">
        <v>24</v>
      </c>
      <c r="B80">
        <v>116</v>
      </c>
    </row>
    <row r="81" spans="1:2" ht="12.75">
      <c r="A81" t="s">
        <v>25</v>
      </c>
      <c r="B81">
        <v>94</v>
      </c>
    </row>
    <row r="83" ht="15">
      <c r="A83" s="5" t="s">
        <v>27</v>
      </c>
    </row>
    <row r="84" spans="1:2" ht="12.75">
      <c r="A84" t="s">
        <v>23</v>
      </c>
      <c r="B84">
        <v>101</v>
      </c>
    </row>
    <row r="85" spans="1:2" ht="12.75">
      <c r="A85" t="s">
        <v>24</v>
      </c>
      <c r="B85">
        <v>90</v>
      </c>
    </row>
    <row r="86" spans="1:2" ht="12.75">
      <c r="A86" t="s">
        <v>25</v>
      </c>
      <c r="B86">
        <v>75</v>
      </c>
    </row>
    <row r="88" ht="15">
      <c r="A88" s="5" t="s">
        <v>28</v>
      </c>
    </row>
    <row r="89" spans="1:2" ht="12.75">
      <c r="A89" t="s">
        <v>23</v>
      </c>
      <c r="B89">
        <v>72</v>
      </c>
    </row>
    <row r="90" spans="1:2" ht="12.75">
      <c r="A90" t="s">
        <v>24</v>
      </c>
      <c r="B90">
        <v>70</v>
      </c>
    </row>
    <row r="91" spans="1:2" ht="12.75">
      <c r="A91" t="s">
        <v>25</v>
      </c>
      <c r="B91">
        <v>69</v>
      </c>
    </row>
    <row r="93" spans="1:2" ht="20.25">
      <c r="A93" s="4" t="s">
        <v>59</v>
      </c>
      <c r="B93" s="6">
        <f>GEOMEAN(B75,B80,B85,B90)*1.445</f>
        <v>151</v>
      </c>
    </row>
    <row r="95" ht="20.25">
      <c r="A95" s="3" t="s">
        <v>29</v>
      </c>
    </row>
    <row r="97" spans="1:2" ht="15">
      <c r="A97" s="5" t="s">
        <v>72</v>
      </c>
      <c r="B97" s="2">
        <v>0.0101157407407407</v>
      </c>
    </row>
    <row r="99" spans="1:2" ht="20.25">
      <c r="A99" s="4" t="s">
        <v>29</v>
      </c>
      <c r="B99" s="6">
        <f>1/B97*1.478</f>
        <v>146</v>
      </c>
    </row>
    <row r="101" ht="20.25">
      <c r="A101" s="3" t="s">
        <v>57</v>
      </c>
    </row>
    <row r="103" spans="1:4" ht="15">
      <c r="A103" s="5" t="s">
        <v>73</v>
      </c>
      <c r="B103" s="10" t="s">
        <v>47</v>
      </c>
      <c r="C103" s="10" t="s">
        <v>48</v>
      </c>
      <c r="D103" s="10" t="s">
        <v>49</v>
      </c>
    </row>
    <row r="104" spans="1:4" ht="12.75">
      <c r="A104" t="s">
        <v>30</v>
      </c>
      <c r="B104" s="2">
        <v>0.566967592592593</v>
      </c>
      <c r="C104" s="2">
        <v>0.575393518518518</v>
      </c>
      <c r="D104" s="2">
        <f>C104-B104</f>
        <v>0.00842592592592506</v>
      </c>
    </row>
    <row r="105" spans="1:4" ht="12.75">
      <c r="A105" t="s">
        <v>31</v>
      </c>
      <c r="B105" s="2">
        <v>0.585115740740741</v>
      </c>
      <c r="C105" s="2">
        <v>0.587615740740741</v>
      </c>
      <c r="D105" s="2">
        <f aca="true" t="shared" si="1" ref="D105:D111">C105-B105</f>
        <v>0.00249999999999995</v>
      </c>
    </row>
    <row r="106" spans="1:4" ht="12.75">
      <c r="A106" t="s">
        <v>32</v>
      </c>
      <c r="B106" s="2">
        <v>0.590069444444444</v>
      </c>
      <c r="C106" s="2">
        <v>0.594699074074074</v>
      </c>
      <c r="D106" s="2">
        <f t="shared" si="1"/>
        <v>0.00462962962962998</v>
      </c>
    </row>
    <row r="107" spans="1:4" ht="12.75">
      <c r="A107" t="s">
        <v>33</v>
      </c>
      <c r="B107" s="2">
        <v>0.579097222222222</v>
      </c>
      <c r="C107" s="2">
        <v>0.58125</v>
      </c>
      <c r="D107" s="2">
        <f t="shared" si="1"/>
        <v>0.002152777777778</v>
      </c>
    </row>
    <row r="108" spans="1:4" ht="12.75">
      <c r="A108" t="s">
        <v>34</v>
      </c>
      <c r="B108" s="2">
        <v>0.581898148148148</v>
      </c>
      <c r="C108" s="2">
        <v>0.585115740740741</v>
      </c>
      <c r="D108" s="2">
        <f t="shared" si="1"/>
        <v>0.00321759259259302</v>
      </c>
    </row>
    <row r="109" spans="1:4" ht="12.75">
      <c r="A109" t="s">
        <v>35</v>
      </c>
      <c r="B109" s="2">
        <v>0.575393518518518</v>
      </c>
      <c r="C109" s="2">
        <v>0.579097222222222</v>
      </c>
      <c r="D109" s="2">
        <f t="shared" si="1"/>
        <v>0.00370370370370399</v>
      </c>
    </row>
    <row r="110" spans="1:4" ht="12.75">
      <c r="A110" t="s">
        <v>36</v>
      </c>
      <c r="B110" s="2">
        <v>0.58125</v>
      </c>
      <c r="C110" s="2">
        <v>0.581898148148148</v>
      </c>
      <c r="D110" s="2">
        <f t="shared" si="1"/>
        <v>0.000648148148147953</v>
      </c>
    </row>
    <row r="111" spans="1:4" ht="12.75">
      <c r="A111" t="s">
        <v>37</v>
      </c>
      <c r="B111" s="2">
        <v>0.587615740740741</v>
      </c>
      <c r="C111" s="2">
        <v>0.590069444444444</v>
      </c>
      <c r="D111" s="2">
        <f t="shared" si="1"/>
        <v>0.00245370370370301</v>
      </c>
    </row>
    <row r="113" spans="1:2" ht="20.25">
      <c r="A113" s="4" t="s">
        <v>57</v>
      </c>
      <c r="B113" s="6">
        <f>GEOMEAN(1/D104,1/D105,1/D106,1/D107,1/D108,1/D109,1/D110,1/D111)*0.359</f>
        <v>127</v>
      </c>
    </row>
    <row r="115" ht="20.25">
      <c r="A115" s="3" t="s">
        <v>38</v>
      </c>
    </row>
    <row r="117" spans="1:2" ht="15">
      <c r="A117" s="5" t="s">
        <v>39</v>
      </c>
      <c r="B117" s="2">
        <v>0.00275462962962963</v>
      </c>
    </row>
    <row r="118" spans="1:2" ht="15">
      <c r="A118" s="5" t="s">
        <v>40</v>
      </c>
      <c r="B118" s="2">
        <v>0.0131712962962963</v>
      </c>
    </row>
    <row r="119" spans="1:2" ht="15">
      <c r="A119" s="5" t="s">
        <v>41</v>
      </c>
      <c r="B119" s="2">
        <v>0.022349537037037</v>
      </c>
    </row>
    <row r="120" spans="1:2" ht="15">
      <c r="A120" s="5" t="s">
        <v>42</v>
      </c>
      <c r="B120" s="2">
        <v>0.0192476851851852</v>
      </c>
    </row>
    <row r="121" spans="1:2" ht="15">
      <c r="A121" s="5" t="s">
        <v>43</v>
      </c>
      <c r="B121" s="2">
        <v>0.0216782407407407</v>
      </c>
    </row>
    <row r="123" spans="1:2" ht="20.25">
      <c r="A123" s="4" t="s">
        <v>38</v>
      </c>
      <c r="B123" s="6">
        <f>GEOMEAN(1/B117,1/B118,1/B119,1/B120,1/B121)*1.821</f>
        <v>143</v>
      </c>
    </row>
    <row r="125" ht="20.25">
      <c r="A125" s="3" t="s">
        <v>55</v>
      </c>
    </row>
    <row r="127" ht="12.75">
      <c r="A127" s="7" t="s">
        <v>44</v>
      </c>
    </row>
    <row r="128" spans="1:2" ht="12.75">
      <c r="A128" t="s">
        <v>45</v>
      </c>
      <c r="B128">
        <v>3122</v>
      </c>
    </row>
    <row r="129" spans="1:2" ht="12.75">
      <c r="A129" t="s">
        <v>24</v>
      </c>
      <c r="B129">
        <v>1049</v>
      </c>
    </row>
    <row r="130" spans="1:2" ht="12.75">
      <c r="A130" t="s">
        <v>46</v>
      </c>
      <c r="B130">
        <v>86</v>
      </c>
    </row>
    <row r="132" spans="1:2" ht="20.25">
      <c r="A132" s="4" t="s">
        <v>55</v>
      </c>
      <c r="B132" s="6">
        <f>(B128*0.15+B129*0.7+B130*0.15)*0.1515</f>
        <v>184</v>
      </c>
    </row>
    <row r="134" spans="1:2" ht="23.25">
      <c r="A134" s="8" t="s">
        <v>58</v>
      </c>
      <c r="B134" s="9">
        <f>GEOMEAN(B16,B23,B33,B54,B60,B69,B93,B99,B113,B123,B132)</f>
        <v>155</v>
      </c>
    </row>
    <row r="136" spans="1:2" ht="18">
      <c r="A136" s="12" t="s">
        <v>62</v>
      </c>
      <c r="B136" s="13">
        <f>GEOMEAN(B23,B33,B93,B99,B123)</f>
        <v>149</v>
      </c>
    </row>
    <row r="138" spans="1:2" ht="18">
      <c r="A138" s="12" t="s">
        <v>63</v>
      </c>
      <c r="B138" s="13">
        <f>GEOMEAN(B16,B54,B60,B69,B113,B132)</f>
        <v>161</v>
      </c>
    </row>
  </sheetData>
  <printOptions/>
  <pageMargins left="0.75" right="0.75" top="1" bottom="1" header="0.5" footer="0.5"/>
  <pageSetup horizontalDpi="204" verticalDpi="204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8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bestFit="1" customWidth="1"/>
    <col min="2" max="2" width="11.140625" style="0" customWidth="1"/>
  </cols>
  <sheetData>
    <row r="1" ht="20.25">
      <c r="A1" s="3" t="s">
        <v>61</v>
      </c>
    </row>
    <row r="3" ht="15">
      <c r="A3" s="5" t="s">
        <v>65</v>
      </c>
    </row>
    <row r="4" spans="1:2" ht="12.75">
      <c r="A4" t="s">
        <v>0</v>
      </c>
      <c r="B4" s="1">
        <v>2.98</v>
      </c>
    </row>
    <row r="5" spans="1:2" ht="12.75">
      <c r="A5" t="s">
        <v>1</v>
      </c>
      <c r="B5" s="1">
        <v>2.22</v>
      </c>
    </row>
    <row r="7" ht="15">
      <c r="A7" s="5" t="s">
        <v>66</v>
      </c>
    </row>
    <row r="8" spans="1:2" ht="12.75">
      <c r="A8" t="s">
        <v>2</v>
      </c>
      <c r="B8" s="1">
        <v>2.74</v>
      </c>
    </row>
    <row r="9" spans="1:2" ht="12.75">
      <c r="A9" t="s">
        <v>3</v>
      </c>
      <c r="B9" s="1">
        <v>2.25</v>
      </c>
    </row>
    <row r="10" spans="1:2" ht="12.75">
      <c r="A10" t="s">
        <v>4</v>
      </c>
      <c r="B10" s="1">
        <v>2.21</v>
      </c>
    </row>
    <row r="11" spans="1:2" ht="12.75">
      <c r="A11" t="s">
        <v>5</v>
      </c>
      <c r="B11" s="1">
        <v>2.57</v>
      </c>
    </row>
    <row r="12" spans="1:2" ht="12.75">
      <c r="A12" t="s">
        <v>6</v>
      </c>
      <c r="B12" s="2">
        <v>0.00196759259259259</v>
      </c>
    </row>
    <row r="14" spans="1:2" ht="15">
      <c r="A14" s="5" t="s">
        <v>67</v>
      </c>
      <c r="B14" s="2">
        <v>0.0158217592592593</v>
      </c>
    </row>
    <row r="16" spans="1:2" ht="20.25">
      <c r="A16" s="4" t="s">
        <v>61</v>
      </c>
      <c r="B16" s="6">
        <f>GEOMEAN(B4,B5,B11,1/B12,1/B14)*10.9</f>
        <v>153</v>
      </c>
    </row>
    <row r="18" ht="20.25">
      <c r="A18" s="3" t="s">
        <v>60</v>
      </c>
    </row>
    <row r="20" spans="1:2" ht="15">
      <c r="A20" s="5" t="s">
        <v>7</v>
      </c>
      <c r="B20" s="2">
        <v>0.00150462962962963</v>
      </c>
    </row>
    <row r="21" spans="1:2" ht="15">
      <c r="A21" s="5" t="s">
        <v>50</v>
      </c>
      <c r="B21" s="2">
        <v>0.00268518518518518</v>
      </c>
    </row>
    <row r="23" spans="1:2" ht="20.25">
      <c r="A23" s="4" t="s">
        <v>60</v>
      </c>
      <c r="B23" s="6">
        <f>GEOMEAN(1/B20,1/B21)*0.312</f>
        <v>155</v>
      </c>
    </row>
    <row r="25" ht="20.25">
      <c r="A25" s="3" t="s">
        <v>9</v>
      </c>
    </row>
    <row r="27" spans="1:2" ht="15">
      <c r="A27" s="5" t="s">
        <v>10</v>
      </c>
      <c r="B27" s="2">
        <v>0.00295138888888889</v>
      </c>
    </row>
    <row r="28" spans="1:2" ht="15">
      <c r="A28" s="5" t="s">
        <v>11</v>
      </c>
      <c r="B28" s="2">
        <v>0.00392361111111111</v>
      </c>
    </row>
    <row r="29" spans="1:2" ht="15">
      <c r="A29" s="5" t="s">
        <v>12</v>
      </c>
      <c r="B29" s="2">
        <v>0.00107638888888889</v>
      </c>
    </row>
    <row r="30" spans="1:2" ht="15">
      <c r="A30" s="5" t="s">
        <v>51</v>
      </c>
      <c r="B30" s="2">
        <v>0.00159722222222222</v>
      </c>
    </row>
    <row r="31" spans="1:2" ht="15">
      <c r="A31" s="5" t="s">
        <v>52</v>
      </c>
      <c r="B31" s="2">
        <v>0.00126157407407407</v>
      </c>
    </row>
    <row r="33" spans="1:2" ht="20.25">
      <c r="A33" s="4" t="s">
        <v>9</v>
      </c>
      <c r="B33" s="6">
        <f>GEOMEAN(1/B27,1/B28,1/B29,1/B30,1/B31)*0.324</f>
        <v>170</v>
      </c>
    </row>
    <row r="35" ht="20.25">
      <c r="A35" s="3" t="s">
        <v>64</v>
      </c>
    </row>
    <row r="37" spans="1:8" ht="15">
      <c r="A37" s="5" t="s">
        <v>13</v>
      </c>
      <c r="B37" s="10" t="s">
        <v>14</v>
      </c>
      <c r="C37" s="10" t="s">
        <v>15</v>
      </c>
      <c r="D37" s="10" t="s">
        <v>16</v>
      </c>
      <c r="E37" s="10" t="s">
        <v>17</v>
      </c>
      <c r="F37" s="10" t="s">
        <v>18</v>
      </c>
      <c r="G37" s="10" t="s">
        <v>8</v>
      </c>
      <c r="H37" s="10" t="s">
        <v>53</v>
      </c>
    </row>
    <row r="38" spans="2:8" ht="12.75">
      <c r="B38">
        <v>0.222</v>
      </c>
      <c r="C38">
        <v>0.323</v>
      </c>
      <c r="D38">
        <v>0.1191</v>
      </c>
      <c r="E38">
        <v>0.3522</v>
      </c>
      <c r="F38">
        <v>0.6802</v>
      </c>
      <c r="G38">
        <v>0.2754</v>
      </c>
      <c r="H38" s="11">
        <f aca="true" t="shared" si="0" ref="H38:H47">GEOMEAN(B38:G38)</f>
        <v>0.287</v>
      </c>
    </row>
    <row r="39" spans="2:8" ht="12.75">
      <c r="B39">
        <v>0.2226</v>
      </c>
      <c r="C39">
        <v>0.3221</v>
      </c>
      <c r="D39">
        <v>0.1568</v>
      </c>
      <c r="E39">
        <v>0.3527</v>
      </c>
      <c r="F39">
        <v>0.6873</v>
      </c>
      <c r="G39">
        <v>0.1926</v>
      </c>
      <c r="H39" s="11">
        <f t="shared" si="0"/>
        <v>0.284</v>
      </c>
    </row>
    <row r="40" spans="2:8" ht="12.75">
      <c r="B40">
        <v>0.2226</v>
      </c>
      <c r="C40">
        <v>0.283</v>
      </c>
      <c r="D40">
        <v>0.1176</v>
      </c>
      <c r="E40">
        <v>0.3886</v>
      </c>
      <c r="F40">
        <v>0.7277</v>
      </c>
      <c r="G40">
        <v>0.2182</v>
      </c>
      <c r="H40" s="11">
        <f t="shared" si="0"/>
        <v>0.278</v>
      </c>
    </row>
    <row r="41" spans="2:8" ht="12.75">
      <c r="B41">
        <v>0.2228</v>
      </c>
      <c r="C41">
        <v>0.3213</v>
      </c>
      <c r="D41">
        <v>0.1175</v>
      </c>
      <c r="E41">
        <v>0.39</v>
      </c>
      <c r="F41">
        <v>0.6485</v>
      </c>
      <c r="G41">
        <v>0.191</v>
      </c>
      <c r="H41" s="11">
        <f t="shared" si="0"/>
        <v>0.272</v>
      </c>
    </row>
    <row r="42" spans="2:8" ht="12.75">
      <c r="B42">
        <v>0.261</v>
      </c>
      <c r="C42">
        <v>0.3225</v>
      </c>
      <c r="D42">
        <v>0.1176</v>
      </c>
      <c r="E42">
        <v>0.3526</v>
      </c>
      <c r="F42">
        <v>0.6483</v>
      </c>
      <c r="G42">
        <v>0.1834</v>
      </c>
      <c r="H42" s="11">
        <f t="shared" si="0"/>
        <v>0.273</v>
      </c>
    </row>
    <row r="43" spans="2:8" ht="12.75">
      <c r="B43">
        <v>0.2611</v>
      </c>
      <c r="C43">
        <v>0.2443</v>
      </c>
      <c r="D43">
        <v>0.1175</v>
      </c>
      <c r="E43">
        <v>0.4284</v>
      </c>
      <c r="F43">
        <v>0.6885</v>
      </c>
      <c r="G43">
        <v>0.22</v>
      </c>
      <c r="H43" s="11">
        <f t="shared" si="0"/>
        <v>0.28</v>
      </c>
    </row>
    <row r="44" spans="2:8" ht="12.75">
      <c r="B44">
        <v>0.2222</v>
      </c>
      <c r="C44">
        <v>0.3218</v>
      </c>
      <c r="D44">
        <v>0.1566</v>
      </c>
      <c r="E44">
        <v>0.3875</v>
      </c>
      <c r="F44">
        <v>0.6466</v>
      </c>
      <c r="G44">
        <v>0.2066</v>
      </c>
      <c r="H44" s="11">
        <f t="shared" si="0"/>
        <v>0.289</v>
      </c>
    </row>
    <row r="45" spans="2:8" ht="12.75">
      <c r="B45">
        <v>0.2615</v>
      </c>
      <c r="C45">
        <v>0.2837</v>
      </c>
      <c r="D45">
        <v>0.1175</v>
      </c>
      <c r="E45">
        <v>0.3924</v>
      </c>
      <c r="F45">
        <v>0.6485</v>
      </c>
      <c r="G45">
        <v>0.2008</v>
      </c>
      <c r="H45" s="11">
        <f t="shared" si="0"/>
        <v>0.276</v>
      </c>
    </row>
    <row r="46" spans="2:8" ht="12.75">
      <c r="B46">
        <v>0.2619</v>
      </c>
      <c r="C46">
        <v>0.2448</v>
      </c>
      <c r="D46">
        <v>0.1567</v>
      </c>
      <c r="E46">
        <v>0.3965</v>
      </c>
      <c r="F46">
        <v>0.664</v>
      </c>
      <c r="G46">
        <v>0.1665</v>
      </c>
      <c r="H46" s="11">
        <f t="shared" si="0"/>
        <v>0.276</v>
      </c>
    </row>
    <row r="47" spans="2:8" ht="12.75">
      <c r="B47">
        <v>0.2614</v>
      </c>
      <c r="C47">
        <v>0.3224</v>
      </c>
      <c r="D47">
        <v>0.1176</v>
      </c>
      <c r="E47">
        <v>0.3928</v>
      </c>
      <c r="F47">
        <v>0.6873</v>
      </c>
      <c r="G47">
        <v>0.2059</v>
      </c>
      <c r="H47" s="11">
        <f t="shared" si="0"/>
        <v>0.286</v>
      </c>
    </row>
    <row r="48" spans="1:2" ht="15">
      <c r="A48" s="5" t="s">
        <v>54</v>
      </c>
      <c r="B48" s="11">
        <f>GEOMEAN(H38:H47)</f>
        <v>0.28</v>
      </c>
    </row>
    <row r="50" spans="1:2" ht="15">
      <c r="A50" s="5" t="s">
        <v>69</v>
      </c>
      <c r="B50" s="1">
        <v>2.32</v>
      </c>
    </row>
    <row r="52" spans="1:2" ht="15">
      <c r="A52" s="5" t="s">
        <v>68</v>
      </c>
      <c r="B52">
        <v>361</v>
      </c>
    </row>
    <row r="54" spans="1:2" ht="20.25">
      <c r="A54" s="4" t="s">
        <v>64</v>
      </c>
      <c r="B54" s="6">
        <f>GEOMEAN(1/B48,B50,1/B52)*568.19</f>
        <v>161</v>
      </c>
    </row>
    <row r="56" ht="20.25">
      <c r="A56" s="3" t="s">
        <v>19</v>
      </c>
    </row>
    <row r="58" spans="1:2" ht="15">
      <c r="A58" s="5" t="s">
        <v>70</v>
      </c>
      <c r="B58" s="2">
        <v>0.0037962962962963</v>
      </c>
    </row>
    <row r="60" spans="1:2" ht="20.25">
      <c r="A60" s="4" t="s">
        <v>19</v>
      </c>
      <c r="B60" s="6">
        <f>(1/B58)*0.8196</f>
        <v>216</v>
      </c>
    </row>
    <row r="62" ht="20.25">
      <c r="A62" s="3" t="s">
        <v>56</v>
      </c>
    </row>
    <row r="64" ht="15">
      <c r="A64" s="5" t="s">
        <v>71</v>
      </c>
    </row>
    <row r="65" spans="1:2" ht="12.75">
      <c r="A65" t="s">
        <v>20</v>
      </c>
      <c r="B65">
        <v>55.05</v>
      </c>
    </row>
    <row r="66" spans="1:2" ht="12.75">
      <c r="A66" t="s">
        <v>21</v>
      </c>
      <c r="B66">
        <v>23.98</v>
      </c>
    </row>
    <row r="67" spans="1:2" ht="12.75">
      <c r="A67" t="s">
        <v>5</v>
      </c>
      <c r="B67">
        <v>15.82</v>
      </c>
    </row>
    <row r="69" spans="1:2" ht="20.25">
      <c r="A69" s="4" t="s">
        <v>56</v>
      </c>
      <c r="B69" s="6">
        <f>B67*10.929</f>
        <v>173</v>
      </c>
    </row>
    <row r="71" spans="1:2" ht="20.25">
      <c r="A71" s="3" t="s">
        <v>59</v>
      </c>
      <c r="B71" s="3"/>
    </row>
    <row r="73" ht="15">
      <c r="A73" s="5" t="s">
        <v>22</v>
      </c>
    </row>
    <row r="74" spans="1:2" ht="12.75">
      <c r="A74" t="s">
        <v>23</v>
      </c>
      <c r="B74">
        <v>330</v>
      </c>
    </row>
    <row r="75" spans="1:2" ht="12.75">
      <c r="A75" t="s">
        <v>24</v>
      </c>
      <c r="B75">
        <v>174</v>
      </c>
    </row>
    <row r="76" spans="1:2" ht="12.75">
      <c r="A76" t="s">
        <v>25</v>
      </c>
      <c r="B76">
        <v>62</v>
      </c>
    </row>
    <row r="78" ht="15">
      <c r="A78" s="5" t="s">
        <v>26</v>
      </c>
    </row>
    <row r="79" spans="1:2" ht="12.75">
      <c r="A79" t="s">
        <v>23</v>
      </c>
      <c r="B79">
        <v>125</v>
      </c>
    </row>
    <row r="80" spans="1:2" ht="12.75">
      <c r="A80" t="s">
        <v>24</v>
      </c>
      <c r="B80">
        <v>120</v>
      </c>
    </row>
    <row r="81" spans="1:2" ht="12.75">
      <c r="A81" t="s">
        <v>25</v>
      </c>
      <c r="B81">
        <v>96</v>
      </c>
    </row>
    <row r="83" ht="15">
      <c r="A83" s="5" t="s">
        <v>27</v>
      </c>
    </row>
    <row r="84" spans="1:2" ht="12.75">
      <c r="A84" t="s">
        <v>23</v>
      </c>
      <c r="B84">
        <v>106</v>
      </c>
    </row>
    <row r="85" spans="1:2" ht="12.75">
      <c r="A85" t="s">
        <v>24</v>
      </c>
      <c r="B85">
        <v>91</v>
      </c>
    </row>
    <row r="86" spans="1:2" ht="12.75">
      <c r="A86" t="s">
        <v>25</v>
      </c>
      <c r="B86">
        <v>78</v>
      </c>
    </row>
    <row r="88" ht="15">
      <c r="A88" s="5" t="s">
        <v>28</v>
      </c>
    </row>
    <row r="89" spans="1:2" ht="12.75">
      <c r="A89" t="s">
        <v>23</v>
      </c>
      <c r="B89">
        <v>78</v>
      </c>
    </row>
    <row r="90" spans="1:2" ht="12.75">
      <c r="A90" t="s">
        <v>24</v>
      </c>
      <c r="B90">
        <v>75</v>
      </c>
    </row>
    <row r="91" spans="1:2" ht="12.75">
      <c r="A91" t="s">
        <v>25</v>
      </c>
      <c r="B91">
        <v>74</v>
      </c>
    </row>
    <row r="93" spans="1:2" ht="20.25">
      <c r="A93" s="4" t="s">
        <v>59</v>
      </c>
      <c r="B93" s="6">
        <f>GEOMEAN(B75,B80,B85,B90)*1.445</f>
        <v>158</v>
      </c>
    </row>
    <row r="95" ht="20.25">
      <c r="A95" s="3" t="s">
        <v>29</v>
      </c>
    </row>
    <row r="97" spans="1:2" ht="15">
      <c r="A97" s="5" t="s">
        <v>72</v>
      </c>
      <c r="B97" s="2">
        <v>0.00946759259259259</v>
      </c>
    </row>
    <row r="99" spans="1:2" ht="20.25">
      <c r="A99" s="4" t="s">
        <v>29</v>
      </c>
      <c r="B99" s="6">
        <f>1/B97*1.478</f>
        <v>156</v>
      </c>
    </row>
    <row r="101" ht="20.25">
      <c r="A101" s="3" t="s">
        <v>57</v>
      </c>
    </row>
    <row r="103" spans="1:4" ht="15">
      <c r="A103" s="5" t="s">
        <v>73</v>
      </c>
      <c r="B103" s="10" t="s">
        <v>47</v>
      </c>
      <c r="C103" s="10" t="s">
        <v>48</v>
      </c>
      <c r="D103" s="10" t="s">
        <v>49</v>
      </c>
    </row>
    <row r="104" spans="1:4" ht="12.75">
      <c r="A104" t="s">
        <v>30</v>
      </c>
      <c r="B104" s="2">
        <v>0.622337962962963</v>
      </c>
      <c r="C104" s="2">
        <v>0.630185185185185</v>
      </c>
      <c r="D104" s="2">
        <f aca="true" t="shared" si="1" ref="D104:D111">C104-B104</f>
        <v>0.00784722222222201</v>
      </c>
    </row>
    <row r="105" spans="1:4" ht="12.75">
      <c r="A105" t="s">
        <v>31</v>
      </c>
      <c r="B105" s="2">
        <v>0.63912037037037</v>
      </c>
      <c r="C105" s="2">
        <v>0.641412037037037</v>
      </c>
      <c r="D105" s="2">
        <f t="shared" si="1"/>
        <v>0.00229166666666702</v>
      </c>
    </row>
    <row r="106" spans="1:4" ht="12.75">
      <c r="A106" t="s">
        <v>32</v>
      </c>
      <c r="B106" s="2">
        <v>0.643657407407407</v>
      </c>
      <c r="C106" s="2">
        <v>0.647916666666667</v>
      </c>
      <c r="D106" s="2">
        <f t="shared" si="1"/>
        <v>0.00425925925926007</v>
      </c>
    </row>
    <row r="107" spans="1:4" ht="12.75">
      <c r="A107" t="s">
        <v>33</v>
      </c>
      <c r="B107" s="2">
        <v>0.633587962962963</v>
      </c>
      <c r="C107" s="2">
        <v>0.635578703703704</v>
      </c>
      <c r="D107" s="2">
        <f t="shared" si="1"/>
        <v>0.0019907407407409</v>
      </c>
    </row>
    <row r="108" spans="1:4" ht="12.75">
      <c r="A108" t="s">
        <v>34</v>
      </c>
      <c r="B108" s="2">
        <v>0.636180555555556</v>
      </c>
      <c r="C108" s="2">
        <v>0.63912037037037</v>
      </c>
      <c r="D108" s="2">
        <f t="shared" si="1"/>
        <v>0.00293981481481398</v>
      </c>
    </row>
    <row r="109" spans="1:4" ht="12.75">
      <c r="A109" t="s">
        <v>35</v>
      </c>
      <c r="B109" s="2">
        <v>0.630185185185185</v>
      </c>
      <c r="C109" s="2">
        <v>0.633587962962963</v>
      </c>
      <c r="D109" s="2">
        <f t="shared" si="1"/>
        <v>0.00340277777777809</v>
      </c>
    </row>
    <row r="110" spans="1:4" ht="12.75">
      <c r="A110" t="s">
        <v>36</v>
      </c>
      <c r="B110" s="2">
        <v>0.635578703703704</v>
      </c>
      <c r="C110" s="2">
        <v>0.636180555555556</v>
      </c>
      <c r="D110" s="2">
        <f t="shared" si="1"/>
        <v>0.00060185185185202</v>
      </c>
    </row>
    <row r="111" spans="1:4" ht="12.75">
      <c r="A111" t="s">
        <v>37</v>
      </c>
      <c r="B111" s="2">
        <v>0.641412037037037</v>
      </c>
      <c r="C111" s="2">
        <v>0.643657407407407</v>
      </c>
      <c r="D111" s="2">
        <f t="shared" si="1"/>
        <v>0.00224537037036998</v>
      </c>
    </row>
    <row r="113" spans="1:2" ht="20.25">
      <c r="A113" s="4" t="s">
        <v>57</v>
      </c>
      <c r="B113" s="6">
        <f>GEOMEAN(1/D104,1/D105,1/D106,1/D107,1/D108,1/D109,1/D110,1/D111)*0.359</f>
        <v>138</v>
      </c>
    </row>
    <row r="115" ht="20.25">
      <c r="A115" s="3" t="s">
        <v>38</v>
      </c>
    </row>
    <row r="117" spans="1:2" ht="15">
      <c r="A117" s="5" t="s">
        <v>39</v>
      </c>
      <c r="B117" s="2">
        <v>0.0025</v>
      </c>
    </row>
    <row r="118" spans="1:2" ht="15">
      <c r="A118" s="5" t="s">
        <v>40</v>
      </c>
      <c r="B118" s="2">
        <v>0.0121527777777778</v>
      </c>
    </row>
    <row r="119" spans="1:2" ht="15">
      <c r="A119" s="5" t="s">
        <v>41</v>
      </c>
      <c r="B119" s="2">
        <v>0.0205324074074074</v>
      </c>
    </row>
    <row r="120" spans="1:2" ht="15">
      <c r="A120" s="5" t="s">
        <v>42</v>
      </c>
      <c r="B120" s="2">
        <v>0.0177662037037037</v>
      </c>
    </row>
    <row r="121" spans="1:2" ht="15">
      <c r="A121" s="5" t="s">
        <v>43</v>
      </c>
      <c r="B121" s="2">
        <v>0.0200115740740741</v>
      </c>
    </row>
    <row r="123" spans="1:2" ht="20.25">
      <c r="A123" s="4" t="s">
        <v>38</v>
      </c>
      <c r="B123" s="6">
        <f>GEOMEAN(1/B117,1/B118,1/B119,1/B120,1/B121)*1.821</f>
        <v>155</v>
      </c>
    </row>
    <row r="125" ht="20.25">
      <c r="A125" s="3" t="s">
        <v>55</v>
      </c>
    </row>
    <row r="127" ht="12.75">
      <c r="A127" s="7" t="s">
        <v>44</v>
      </c>
    </row>
    <row r="128" spans="1:2" ht="12.75">
      <c r="A128" t="s">
        <v>45</v>
      </c>
      <c r="B128">
        <v>3536</v>
      </c>
    </row>
    <row r="129" spans="1:2" ht="12.75">
      <c r="A129" t="s">
        <v>24</v>
      </c>
      <c r="B129">
        <v>1242</v>
      </c>
    </row>
    <row r="130" spans="1:2" ht="12.75">
      <c r="A130" t="s">
        <v>46</v>
      </c>
      <c r="B130">
        <v>100</v>
      </c>
    </row>
    <row r="132" spans="1:2" ht="20.25">
      <c r="A132" s="4" t="s">
        <v>55</v>
      </c>
      <c r="B132" s="6">
        <f>(B128*0.15+B129*0.7+B130*0.15)*0.1515</f>
        <v>214</v>
      </c>
    </row>
    <row r="134" spans="1:2" ht="23.25">
      <c r="A134" s="8" t="s">
        <v>58</v>
      </c>
      <c r="B134" s="9">
        <f>GEOMEAN(B16,B23,B33,B54,B60,B69,B93,B99,B113,B123,B132)</f>
        <v>167</v>
      </c>
    </row>
    <row r="136" spans="1:2" ht="18">
      <c r="A136" s="12" t="s">
        <v>62</v>
      </c>
      <c r="B136" s="13">
        <f>GEOMEAN(B23,B33,B93,B99,B123)</f>
        <v>159</v>
      </c>
    </row>
    <row r="138" spans="1:2" ht="18">
      <c r="A138" s="12" t="s">
        <v>63</v>
      </c>
      <c r="B138" s="13">
        <f>GEOMEAN(B16,B54,B60,B69,B113,B132)</f>
        <v>173</v>
      </c>
    </row>
  </sheetData>
  <printOptions/>
  <pageMargins left="0.75" right="0.75" top="1" bottom="1" header="0.5" footer="0.5"/>
  <pageSetup horizontalDpi="204" verticalDpi="204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8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bestFit="1" customWidth="1"/>
    <col min="2" max="2" width="11.140625" style="0" customWidth="1"/>
  </cols>
  <sheetData>
    <row r="1" ht="20.25">
      <c r="A1" s="3" t="s">
        <v>61</v>
      </c>
    </row>
    <row r="3" ht="15">
      <c r="A3" s="5" t="s">
        <v>65</v>
      </c>
    </row>
    <row r="4" spans="1:2" ht="12.75">
      <c r="A4" t="s">
        <v>0</v>
      </c>
      <c r="B4" s="1">
        <v>1.94</v>
      </c>
    </row>
    <row r="5" spans="1:2" ht="12.75">
      <c r="A5" t="s">
        <v>1</v>
      </c>
      <c r="B5" s="1">
        <v>1.45</v>
      </c>
    </row>
    <row r="7" ht="15">
      <c r="A7" s="5" t="s">
        <v>66</v>
      </c>
    </row>
    <row r="8" spans="1:2" ht="12.75">
      <c r="A8" t="s">
        <v>2</v>
      </c>
      <c r="B8" s="1">
        <v>2</v>
      </c>
    </row>
    <row r="9" spans="1:2" ht="12.75">
      <c r="A9" t="s">
        <v>3</v>
      </c>
      <c r="B9" s="1">
        <v>1.54</v>
      </c>
    </row>
    <row r="10" spans="1:2" ht="12.75">
      <c r="A10" t="s">
        <v>4</v>
      </c>
      <c r="B10" s="1">
        <v>1.42</v>
      </c>
    </row>
    <row r="11" spans="1:2" ht="12.75">
      <c r="A11" t="s">
        <v>5</v>
      </c>
      <c r="B11" s="1">
        <v>1.82</v>
      </c>
    </row>
    <row r="12" spans="1:2" ht="12.75">
      <c r="A12" t="s">
        <v>6</v>
      </c>
      <c r="B12" s="2">
        <v>0.00315972222222222</v>
      </c>
    </row>
    <row r="14" spans="1:2" ht="15">
      <c r="A14" s="5" t="s">
        <v>67</v>
      </c>
      <c r="B14" s="2">
        <v>0.0246296296296296</v>
      </c>
    </row>
    <row r="16" spans="1:2" ht="20.25">
      <c r="A16" s="4" t="s">
        <v>61</v>
      </c>
      <c r="B16" s="6">
        <f>GEOMEAN(B4,B5,B11,1/B12,1/B14)*10.9</f>
        <v>100</v>
      </c>
    </row>
    <row r="18" ht="20.25">
      <c r="A18" s="3" t="s">
        <v>60</v>
      </c>
    </row>
    <row r="20" spans="1:2" ht="15">
      <c r="A20" s="5" t="s">
        <v>7</v>
      </c>
      <c r="B20" s="2">
        <v>0.00221064814814815</v>
      </c>
    </row>
    <row r="21" spans="1:2" ht="15">
      <c r="A21" s="5" t="s">
        <v>50</v>
      </c>
      <c r="B21" s="2">
        <v>0.004375</v>
      </c>
    </row>
    <row r="23" spans="1:2" ht="20.25">
      <c r="A23" s="4" t="s">
        <v>60</v>
      </c>
      <c r="B23" s="6">
        <f>GEOMEAN(1/B20,1/B21)*0.312</f>
        <v>100</v>
      </c>
    </row>
    <row r="25" ht="20.25">
      <c r="A25" s="3" t="s">
        <v>9</v>
      </c>
    </row>
    <row r="27" spans="1:2" ht="15">
      <c r="A27" s="5" t="s">
        <v>10</v>
      </c>
      <c r="B27" s="2">
        <v>0.00471064814814815</v>
      </c>
    </row>
    <row r="28" spans="1:2" ht="15">
      <c r="A28" s="5" t="s">
        <v>11</v>
      </c>
      <c r="B28" s="2">
        <v>0.00800925925925926</v>
      </c>
    </row>
    <row r="29" spans="1:2" ht="15">
      <c r="A29" s="5" t="s">
        <v>12</v>
      </c>
      <c r="B29" s="2">
        <v>0.00184027777777778</v>
      </c>
    </row>
    <row r="30" spans="1:2" ht="15">
      <c r="A30" s="5" t="s">
        <v>51</v>
      </c>
      <c r="B30" s="2">
        <v>0.00263888888888889</v>
      </c>
    </row>
    <row r="31" spans="1:2" ht="15">
      <c r="A31" s="5" t="s">
        <v>52</v>
      </c>
      <c r="B31" s="2">
        <v>0.00193287037037037</v>
      </c>
    </row>
    <row r="33" spans="1:2" ht="20.25">
      <c r="A33" s="4" t="s">
        <v>9</v>
      </c>
      <c r="B33" s="6">
        <f>GEOMEAN(1/B27,1/B28,1/B29,1/B30,1/B31)*0.324</f>
        <v>100</v>
      </c>
    </row>
    <row r="35" ht="20.25">
      <c r="A35" s="3" t="s">
        <v>64</v>
      </c>
    </row>
    <row r="37" spans="1:8" ht="15">
      <c r="A37" s="5" t="s">
        <v>13</v>
      </c>
      <c r="B37" s="10" t="s">
        <v>14</v>
      </c>
      <c r="C37" s="10" t="s">
        <v>15</v>
      </c>
      <c r="D37" s="10" t="s">
        <v>16</v>
      </c>
      <c r="E37" s="10" t="s">
        <v>17</v>
      </c>
      <c r="F37" s="10" t="s">
        <v>18</v>
      </c>
      <c r="G37" s="10" t="s">
        <v>8</v>
      </c>
      <c r="H37" s="10" t="s">
        <v>53</v>
      </c>
    </row>
    <row r="38" spans="2:8" ht="12.75">
      <c r="B38">
        <v>0.2477</v>
      </c>
      <c r="C38">
        <v>0.3351</v>
      </c>
      <c r="D38">
        <v>0.2506</v>
      </c>
      <c r="E38">
        <v>0.62</v>
      </c>
      <c r="F38">
        <v>0.7218</v>
      </c>
      <c r="G38">
        <v>0.6994</v>
      </c>
      <c r="H38" s="11">
        <f>GEOMEAN(B38:G38)</f>
        <v>0.432</v>
      </c>
    </row>
    <row r="39" spans="2:8" ht="12.75">
      <c r="B39">
        <v>0.2479</v>
      </c>
      <c r="C39">
        <v>0.3342</v>
      </c>
      <c r="D39">
        <v>0.2478</v>
      </c>
      <c r="E39">
        <v>0.6219</v>
      </c>
      <c r="F39">
        <v>0.6905</v>
      </c>
      <c r="G39">
        <v>0.7023</v>
      </c>
      <c r="H39" s="11">
        <f aca="true" t="shared" si="0" ref="H39:H47">GEOMEAN(B39:G39)</f>
        <v>0.429</v>
      </c>
    </row>
    <row r="40" spans="2:8" ht="12.75">
      <c r="B40">
        <v>0.2475</v>
      </c>
      <c r="C40">
        <v>0.3355</v>
      </c>
      <c r="D40">
        <v>0.2486</v>
      </c>
      <c r="E40">
        <v>0.6198</v>
      </c>
      <c r="F40">
        <v>0.7064</v>
      </c>
      <c r="G40">
        <v>0.6884</v>
      </c>
      <c r="H40" s="11">
        <f t="shared" si="0"/>
        <v>0.429</v>
      </c>
    </row>
    <row r="41" spans="2:8" ht="12.75">
      <c r="B41">
        <v>0.2477</v>
      </c>
      <c r="C41">
        <v>0.3374</v>
      </c>
      <c r="D41">
        <v>0.2481</v>
      </c>
      <c r="E41">
        <v>0.6227</v>
      </c>
      <c r="F41">
        <v>0.6903</v>
      </c>
      <c r="G41">
        <v>0.6907</v>
      </c>
      <c r="H41" s="11">
        <f t="shared" si="0"/>
        <v>0.428</v>
      </c>
    </row>
    <row r="42" spans="2:8" ht="12.75">
      <c r="B42">
        <v>0.2478</v>
      </c>
      <c r="C42">
        <v>0.3359</v>
      </c>
      <c r="D42">
        <v>0.2475</v>
      </c>
      <c r="E42">
        <v>0.621</v>
      </c>
      <c r="F42">
        <v>0.6908</v>
      </c>
      <c r="G42">
        <v>0.6918</v>
      </c>
      <c r="H42" s="11">
        <f t="shared" si="0"/>
        <v>0.428</v>
      </c>
    </row>
    <row r="43" spans="2:8" ht="12.75">
      <c r="B43">
        <v>0.2479</v>
      </c>
      <c r="C43">
        <v>0.3359</v>
      </c>
      <c r="D43">
        <v>0.2479</v>
      </c>
      <c r="E43">
        <v>0.6218</v>
      </c>
      <c r="F43">
        <v>0.6906</v>
      </c>
      <c r="G43">
        <v>0.707</v>
      </c>
      <c r="H43" s="11">
        <f t="shared" si="0"/>
        <v>0.429</v>
      </c>
    </row>
    <row r="44" spans="2:8" ht="12.75">
      <c r="B44">
        <v>0.2475</v>
      </c>
      <c r="C44">
        <v>0.337</v>
      </c>
      <c r="D44">
        <v>0.2487</v>
      </c>
      <c r="E44">
        <v>0.6201</v>
      </c>
      <c r="F44">
        <v>0.7061</v>
      </c>
      <c r="G44">
        <v>0.6899</v>
      </c>
      <c r="H44" s="11">
        <f t="shared" si="0"/>
        <v>0.429</v>
      </c>
    </row>
    <row r="45" spans="2:8" ht="12.75">
      <c r="B45">
        <v>0.2476</v>
      </c>
      <c r="C45">
        <v>0.3351</v>
      </c>
      <c r="D45">
        <v>0.2488</v>
      </c>
      <c r="E45">
        <v>0.6203</v>
      </c>
      <c r="F45">
        <v>0.6904</v>
      </c>
      <c r="G45">
        <v>0.705</v>
      </c>
      <c r="H45" s="11">
        <f t="shared" si="0"/>
        <v>0.429</v>
      </c>
    </row>
    <row r="46" spans="2:8" ht="12.75">
      <c r="B46">
        <v>0.2479</v>
      </c>
      <c r="C46">
        <v>0.3352</v>
      </c>
      <c r="D46">
        <v>0.2476</v>
      </c>
      <c r="E46">
        <v>0.62</v>
      </c>
      <c r="F46">
        <v>0.6905</v>
      </c>
      <c r="G46">
        <v>0.6754</v>
      </c>
      <c r="H46" s="11">
        <f t="shared" si="0"/>
        <v>0.426</v>
      </c>
    </row>
    <row r="47" spans="2:8" ht="12.75">
      <c r="B47">
        <v>0.2472</v>
      </c>
      <c r="C47">
        <v>0.3357</v>
      </c>
      <c r="D47">
        <v>0.2479</v>
      </c>
      <c r="E47">
        <v>0.6213</v>
      </c>
      <c r="F47">
        <v>0.6902</v>
      </c>
      <c r="G47">
        <v>0.688</v>
      </c>
      <c r="H47" s="11">
        <f t="shared" si="0"/>
        <v>0.427</v>
      </c>
    </row>
    <row r="48" spans="1:2" ht="15">
      <c r="A48" s="5" t="s">
        <v>54</v>
      </c>
      <c r="B48" s="11">
        <f>GEOMEAN(H38:H47)</f>
        <v>0.429</v>
      </c>
    </row>
    <row r="50" spans="1:2" ht="15">
      <c r="A50" s="5" t="s">
        <v>69</v>
      </c>
      <c r="B50" s="1">
        <v>1.41</v>
      </c>
    </row>
    <row r="52" spans="1:2" ht="15">
      <c r="A52" s="5" t="s">
        <v>68</v>
      </c>
      <c r="B52">
        <v>603</v>
      </c>
    </row>
    <row r="54" spans="1:2" ht="20.25">
      <c r="A54" s="4" t="s">
        <v>64</v>
      </c>
      <c r="B54" s="6">
        <f>GEOMEAN(1/B48,B50,1/B52)*568.19</f>
        <v>100</v>
      </c>
    </row>
    <row r="56" ht="20.25">
      <c r="A56" s="3" t="s">
        <v>19</v>
      </c>
    </row>
    <row r="58" spans="1:2" ht="15">
      <c r="A58" s="5" t="s">
        <v>70</v>
      </c>
      <c r="B58" s="2">
        <v>0.00818287037037037</v>
      </c>
    </row>
    <row r="60" spans="1:2" ht="20.25">
      <c r="A60" s="4" t="s">
        <v>19</v>
      </c>
      <c r="B60" s="6">
        <f>(1/B58)*0.8196</f>
        <v>100</v>
      </c>
    </row>
    <row r="62" ht="20.25">
      <c r="A62" s="3" t="s">
        <v>56</v>
      </c>
    </row>
    <row r="64" ht="15">
      <c r="A64" s="5" t="s">
        <v>71</v>
      </c>
    </row>
    <row r="65" spans="1:2" ht="12.75">
      <c r="A65" t="s">
        <v>20</v>
      </c>
      <c r="B65">
        <v>33.32</v>
      </c>
    </row>
    <row r="66" spans="1:2" ht="12.75">
      <c r="A66" t="s">
        <v>21</v>
      </c>
      <c r="B66">
        <v>13.67</v>
      </c>
    </row>
    <row r="67" spans="1:2" ht="12.75">
      <c r="A67" t="s">
        <v>5</v>
      </c>
      <c r="B67">
        <v>9.15</v>
      </c>
    </row>
    <row r="69" spans="1:2" ht="20.25">
      <c r="A69" s="4" t="s">
        <v>56</v>
      </c>
      <c r="B69" s="6">
        <f>B67*10.929</f>
        <v>100</v>
      </c>
    </row>
    <row r="71" spans="1:2" ht="20.25">
      <c r="A71" s="3" t="s">
        <v>59</v>
      </c>
      <c r="B71" s="3"/>
    </row>
    <row r="73" ht="15">
      <c r="A73" s="5" t="s">
        <v>22</v>
      </c>
    </row>
    <row r="74" spans="1:2" ht="12.75">
      <c r="A74" t="s">
        <v>23</v>
      </c>
      <c r="B74">
        <v>194</v>
      </c>
    </row>
    <row r="75" spans="1:2" ht="12.75">
      <c r="A75" t="s">
        <v>24</v>
      </c>
      <c r="B75">
        <v>119</v>
      </c>
    </row>
    <row r="76" spans="1:2" ht="12.75">
      <c r="A76" t="s">
        <v>25</v>
      </c>
      <c r="B76">
        <v>89</v>
      </c>
    </row>
    <row r="78" ht="15">
      <c r="A78" s="5" t="s">
        <v>26</v>
      </c>
    </row>
    <row r="79" spans="1:2" ht="12.75">
      <c r="A79" t="s">
        <v>23</v>
      </c>
      <c r="B79">
        <v>87</v>
      </c>
    </row>
    <row r="80" spans="1:2" ht="12.75">
      <c r="A80" t="s">
        <v>24</v>
      </c>
      <c r="B80">
        <v>83</v>
      </c>
    </row>
    <row r="81" spans="1:2" ht="12.75">
      <c r="A81" t="s">
        <v>25</v>
      </c>
      <c r="B81">
        <v>66</v>
      </c>
    </row>
    <row r="83" ht="15">
      <c r="A83" s="5" t="s">
        <v>27</v>
      </c>
    </row>
    <row r="84" spans="1:2" ht="12.75">
      <c r="A84" t="s">
        <v>23</v>
      </c>
      <c r="B84">
        <v>57</v>
      </c>
    </row>
    <row r="85" spans="1:2" ht="12.75">
      <c r="A85" t="s">
        <v>24</v>
      </c>
      <c r="B85">
        <v>57</v>
      </c>
    </row>
    <row r="86" spans="1:2" ht="12.75">
      <c r="A86" t="s">
        <v>25</v>
      </c>
      <c r="B86">
        <v>57</v>
      </c>
    </row>
    <row r="88" ht="15">
      <c r="A88" s="5" t="s">
        <v>28</v>
      </c>
    </row>
    <row r="89" spans="1:2" ht="12.75">
      <c r="A89" t="s">
        <v>23</v>
      </c>
      <c r="B89">
        <v>43</v>
      </c>
    </row>
    <row r="90" spans="1:2" ht="12.75">
      <c r="A90" t="s">
        <v>24</v>
      </c>
      <c r="B90">
        <v>41</v>
      </c>
    </row>
    <row r="91" spans="1:2" ht="12.75">
      <c r="A91" t="s">
        <v>25</v>
      </c>
      <c r="B91">
        <v>40</v>
      </c>
    </row>
    <row r="93" spans="1:2" ht="20.25">
      <c r="A93" s="4" t="s">
        <v>59</v>
      </c>
      <c r="B93" s="6">
        <f>GEOMEAN(B75,B80,B85,B90)*1.445</f>
        <v>100</v>
      </c>
    </row>
    <row r="95" ht="20.25">
      <c r="A95" s="3" t="s">
        <v>29</v>
      </c>
    </row>
    <row r="97" spans="1:2" ht="15">
      <c r="A97" s="5" t="s">
        <v>72</v>
      </c>
      <c r="B97" s="2">
        <v>0.0147800925925926</v>
      </c>
    </row>
    <row r="99" spans="1:2" ht="20.25">
      <c r="A99" s="4" t="s">
        <v>29</v>
      </c>
      <c r="B99" s="6">
        <f>1/B97*1.478</f>
        <v>100</v>
      </c>
    </row>
    <row r="101" ht="20.25">
      <c r="A101" s="3" t="s">
        <v>57</v>
      </c>
    </row>
    <row r="103" spans="1:4" ht="15">
      <c r="A103" s="5" t="s">
        <v>73</v>
      </c>
      <c r="B103" s="10" t="s">
        <v>47</v>
      </c>
      <c r="C103" s="10" t="s">
        <v>48</v>
      </c>
      <c r="D103" s="10" t="s">
        <v>49</v>
      </c>
    </row>
    <row r="104" spans="1:4" ht="12.75">
      <c r="A104" t="s">
        <v>30</v>
      </c>
      <c r="B104" s="2">
        <v>0.14662037037037</v>
      </c>
      <c r="C104" s="2">
        <v>0.158518518518519</v>
      </c>
      <c r="D104" s="2">
        <f aca="true" t="shared" si="1" ref="D104:D111">C104-B104</f>
        <v>0.011898148148149</v>
      </c>
    </row>
    <row r="105" spans="1:4" ht="12.75">
      <c r="A105" t="s">
        <v>31</v>
      </c>
      <c r="B105" s="2">
        <v>0.170277777777778</v>
      </c>
      <c r="C105" s="2">
        <v>0.173587962962963</v>
      </c>
      <c r="D105" s="2">
        <f t="shared" si="1"/>
        <v>0.003310185185185</v>
      </c>
    </row>
    <row r="106" spans="1:4" ht="12.75">
      <c r="A106" t="s">
        <v>32</v>
      </c>
      <c r="B106" s="2">
        <v>0.176481481481481</v>
      </c>
      <c r="C106" s="2">
        <v>0.183009259259259</v>
      </c>
      <c r="D106" s="2">
        <f t="shared" si="1"/>
        <v>0.00652777777777802</v>
      </c>
    </row>
    <row r="107" spans="1:4" ht="12.75">
      <c r="A107" t="s">
        <v>33</v>
      </c>
      <c r="B107" s="2">
        <v>0.162824074074074</v>
      </c>
      <c r="C107" s="2">
        <v>0.165532407407407</v>
      </c>
      <c r="D107" s="2">
        <f t="shared" si="1"/>
        <v>0.00270833333333298</v>
      </c>
    </row>
    <row r="108" spans="1:4" ht="12.75">
      <c r="A108" t="s">
        <v>34</v>
      </c>
      <c r="B108" s="2">
        <v>0.166319444444444</v>
      </c>
      <c r="C108" s="2">
        <v>0.170277777777778</v>
      </c>
      <c r="D108" s="2">
        <f t="shared" si="1"/>
        <v>0.00395833333333401</v>
      </c>
    </row>
    <row r="109" spans="1:4" ht="12.75">
      <c r="A109" t="s">
        <v>35</v>
      </c>
      <c r="B109" s="2">
        <v>0.158518518518519</v>
      </c>
      <c r="C109" s="2">
        <v>0.162824074074074</v>
      </c>
      <c r="D109" s="2">
        <f t="shared" si="1"/>
        <v>0.00430555555555501</v>
      </c>
    </row>
    <row r="110" spans="1:4" ht="12.75">
      <c r="A110" t="s">
        <v>36</v>
      </c>
      <c r="B110" s="2">
        <v>0.165532407407407</v>
      </c>
      <c r="C110" s="2">
        <v>0.166319444444444</v>
      </c>
      <c r="D110" s="2">
        <f t="shared" si="1"/>
        <v>0.000787037037037003</v>
      </c>
    </row>
    <row r="111" spans="1:4" ht="12.75">
      <c r="A111" t="s">
        <v>37</v>
      </c>
      <c r="B111" s="2">
        <v>0.173587962962963</v>
      </c>
      <c r="C111" s="2">
        <v>0.176481481481481</v>
      </c>
      <c r="D111" s="2">
        <f t="shared" si="1"/>
        <v>0.00289351851851799</v>
      </c>
    </row>
    <row r="113" spans="1:2" ht="20.25">
      <c r="A113" s="4" t="s">
        <v>57</v>
      </c>
      <c r="B113" s="6">
        <f>GEOMEAN(1/D104,1/D105,1/D106,1/D107,1/D108,1/D109,1/D110,1/D111)*0.359</f>
        <v>100</v>
      </c>
    </row>
    <row r="115" ht="20.25">
      <c r="A115" s="3" t="s">
        <v>38</v>
      </c>
    </row>
    <row r="117" spans="1:2" ht="15">
      <c r="A117" s="5" t="s">
        <v>39</v>
      </c>
      <c r="B117" s="2">
        <v>0.00414351851851852</v>
      </c>
    </row>
    <row r="118" spans="1:2" ht="15">
      <c r="A118" s="5" t="s">
        <v>40</v>
      </c>
      <c r="B118" s="2">
        <v>0.0176851851851852</v>
      </c>
    </row>
    <row r="119" spans="1:2" ht="15">
      <c r="A119" s="5" t="s">
        <v>41</v>
      </c>
      <c r="B119" s="2">
        <v>0.0349189814814815</v>
      </c>
    </row>
    <row r="120" spans="1:2" ht="15">
      <c r="A120" s="5" t="s">
        <v>42</v>
      </c>
      <c r="B120" s="2">
        <v>0.0266435185185185</v>
      </c>
    </row>
    <row r="121" spans="1:2" ht="15">
      <c r="A121" s="5" t="s">
        <v>43</v>
      </c>
      <c r="B121" s="2">
        <v>0.0293402777777778</v>
      </c>
    </row>
    <row r="123" spans="1:2" ht="20.25">
      <c r="A123" s="4" t="s">
        <v>38</v>
      </c>
      <c r="B123" s="6">
        <f>GEOMEAN(1/B117,1/B118,1/B119,1/B120,1/B121)*1.821</f>
        <v>100</v>
      </c>
    </row>
    <row r="125" ht="20.25">
      <c r="A125" s="3" t="s">
        <v>55</v>
      </c>
    </row>
    <row r="127" ht="12.75">
      <c r="A127" s="7" t="s">
        <v>44</v>
      </c>
    </row>
    <row r="128" spans="1:2" ht="12.75">
      <c r="A128" t="s">
        <v>45</v>
      </c>
      <c r="B128">
        <v>1641</v>
      </c>
    </row>
    <row r="129" spans="1:2" ht="12.75">
      <c r="A129" t="s">
        <v>24</v>
      </c>
      <c r="B129">
        <v>584</v>
      </c>
    </row>
    <row r="130" spans="1:2" ht="12.75">
      <c r="A130" t="s">
        <v>46</v>
      </c>
      <c r="B130">
        <v>48</v>
      </c>
    </row>
    <row r="132" spans="1:2" ht="20.25">
      <c r="A132" s="4" t="s">
        <v>55</v>
      </c>
      <c r="B132" s="6">
        <f>(B128*0.15+B129*0.7+B130*0.15)*0.1515</f>
        <v>100</v>
      </c>
    </row>
    <row r="134" spans="1:2" ht="23.25">
      <c r="A134" s="8" t="s">
        <v>58</v>
      </c>
      <c r="B134" s="9">
        <f>GEOMEAN(B16,B23,B33,B54,B60,B69,B93,B99,B113,B123,B132)</f>
        <v>100</v>
      </c>
    </row>
    <row r="136" spans="1:2" ht="18">
      <c r="A136" s="12" t="s">
        <v>62</v>
      </c>
      <c r="B136" s="13">
        <f>GEOMEAN(B23,B33,B93,B99,B123)</f>
        <v>100</v>
      </c>
    </row>
    <row r="138" spans="1:2" ht="18">
      <c r="A138" s="12" t="s">
        <v>63</v>
      </c>
      <c r="B138" s="13">
        <f>GEOMEAN(B16,B54,B60,B69,B113,B132)</f>
        <v>100</v>
      </c>
    </row>
  </sheetData>
  <printOptions/>
  <pageMargins left="0.75" right="0.75" top="1" bottom="1" header="0.5" footer="0.5"/>
  <pageSetup horizontalDpi="204" verticalDpi="204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8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bestFit="1" customWidth="1"/>
    <col min="2" max="2" width="11.140625" style="0" customWidth="1"/>
  </cols>
  <sheetData>
    <row r="1" ht="20.25">
      <c r="A1" s="3" t="s">
        <v>61</v>
      </c>
    </row>
    <row r="3" ht="15">
      <c r="A3" s="5" t="s">
        <v>65</v>
      </c>
    </row>
    <row r="4" spans="1:2" ht="12.75">
      <c r="A4" t="s">
        <v>0</v>
      </c>
      <c r="B4" s="1">
        <v>2.04</v>
      </c>
    </row>
    <row r="5" spans="1:2" ht="12.75">
      <c r="A5" t="s">
        <v>1</v>
      </c>
      <c r="B5" s="1">
        <v>1.57</v>
      </c>
    </row>
    <row r="7" ht="15">
      <c r="A7" s="5" t="s">
        <v>66</v>
      </c>
    </row>
    <row r="8" spans="1:2" ht="12.75">
      <c r="A8" t="s">
        <v>2</v>
      </c>
      <c r="B8" s="14">
        <v>2.16</v>
      </c>
    </row>
    <row r="9" spans="1:2" ht="12.75">
      <c r="A9" t="s">
        <v>3</v>
      </c>
      <c r="B9" s="14">
        <v>1.63</v>
      </c>
    </row>
    <row r="10" spans="1:2" ht="12.75">
      <c r="A10" t="s">
        <v>4</v>
      </c>
      <c r="B10" s="14">
        <v>1.51</v>
      </c>
    </row>
    <row r="11" spans="1:2" ht="12.75">
      <c r="A11" t="s">
        <v>5</v>
      </c>
      <c r="B11" s="14">
        <v>1.96</v>
      </c>
    </row>
    <row r="12" spans="1:2" ht="12.75">
      <c r="A12" t="s">
        <v>6</v>
      </c>
      <c r="B12" s="2">
        <v>0.00298611111111111</v>
      </c>
    </row>
    <row r="14" spans="1:2" ht="15">
      <c r="A14" s="5" t="s">
        <v>67</v>
      </c>
      <c r="B14" s="2">
        <v>0.0235185185185185</v>
      </c>
    </row>
    <row r="16" spans="1:2" ht="20.25">
      <c r="A16" s="4" t="s">
        <v>61</v>
      </c>
      <c r="B16" s="6">
        <f>GEOMEAN(B4,B5,B11,1/B12,1/B14)*10.9</f>
        <v>107</v>
      </c>
    </row>
    <row r="18" ht="20.25">
      <c r="A18" s="3" t="s">
        <v>60</v>
      </c>
    </row>
    <row r="20" spans="1:2" ht="15">
      <c r="A20" s="5" t="s">
        <v>7</v>
      </c>
      <c r="B20" s="2">
        <v>0.00206018518518519</v>
      </c>
    </row>
    <row r="21" spans="1:2" ht="15">
      <c r="A21" s="5" t="s">
        <v>50</v>
      </c>
      <c r="B21" s="2">
        <v>0.00414351851851852</v>
      </c>
    </row>
    <row r="23" spans="1:2" ht="20.25">
      <c r="A23" s="4" t="s">
        <v>60</v>
      </c>
      <c r="B23" s="6">
        <f>GEOMEAN(1/B20,1/B21)*0.312</f>
        <v>107</v>
      </c>
    </row>
    <row r="25" ht="20.25">
      <c r="A25" s="3" t="s">
        <v>9</v>
      </c>
    </row>
    <row r="27" spans="1:2" ht="15">
      <c r="A27" s="5" t="s">
        <v>10</v>
      </c>
      <c r="B27" s="2">
        <v>0.00451388888888889</v>
      </c>
    </row>
    <row r="28" spans="1:2" ht="15">
      <c r="A28" s="5" t="s">
        <v>11</v>
      </c>
      <c r="B28" s="2">
        <v>0.00767361111111111</v>
      </c>
    </row>
    <row r="29" spans="1:2" ht="15">
      <c r="A29" s="5" t="s">
        <v>12</v>
      </c>
      <c r="B29" s="2">
        <v>0.00175925925925926</v>
      </c>
    </row>
    <row r="30" spans="1:2" ht="15">
      <c r="A30" s="5" t="s">
        <v>51</v>
      </c>
      <c r="B30" s="2">
        <v>0.00252314814814815</v>
      </c>
    </row>
    <row r="31" spans="1:2" ht="15">
      <c r="A31" s="5" t="s">
        <v>52</v>
      </c>
      <c r="B31" s="2">
        <v>0.00185185185185185</v>
      </c>
    </row>
    <row r="33" spans="1:2" ht="20.25">
      <c r="A33" s="4" t="s">
        <v>9</v>
      </c>
      <c r="B33" s="6">
        <f>GEOMEAN(1/B27,1/B28,1/B29,1/B30,1/B31)*0.324</f>
        <v>105</v>
      </c>
    </row>
    <row r="35" ht="20.25">
      <c r="A35" s="3" t="s">
        <v>64</v>
      </c>
    </row>
    <row r="37" spans="1:8" ht="15">
      <c r="A37" s="5" t="s">
        <v>13</v>
      </c>
      <c r="B37" s="10" t="s">
        <v>14</v>
      </c>
      <c r="C37" s="10" t="s">
        <v>15</v>
      </c>
      <c r="D37" s="10" t="s">
        <v>16</v>
      </c>
      <c r="E37" s="10" t="s">
        <v>17</v>
      </c>
      <c r="F37" s="10" t="s">
        <v>18</v>
      </c>
      <c r="G37" s="10" t="s">
        <v>8</v>
      </c>
      <c r="H37" s="10" t="s">
        <v>53</v>
      </c>
    </row>
    <row r="38" spans="2:8" ht="12.75">
      <c r="B38">
        <v>0.2291</v>
      </c>
      <c r="C38">
        <v>0.2966</v>
      </c>
      <c r="D38">
        <v>0.2388</v>
      </c>
      <c r="E38">
        <v>0.5892</v>
      </c>
      <c r="F38">
        <v>0.706</v>
      </c>
      <c r="G38">
        <v>0.3796</v>
      </c>
      <c r="H38" s="11">
        <f aca="true" t="shared" si="0" ref="H38:H47">GEOMEAN(B38:G38)</f>
        <v>0.37</v>
      </c>
    </row>
    <row r="39" spans="2:8" ht="12.75">
      <c r="B39">
        <v>0.2288</v>
      </c>
      <c r="C39">
        <v>0.2985</v>
      </c>
      <c r="D39">
        <v>0.2363</v>
      </c>
      <c r="E39">
        <v>0.5898</v>
      </c>
      <c r="F39">
        <v>0.6907</v>
      </c>
      <c r="G39">
        <v>0.4197</v>
      </c>
      <c r="H39" s="11">
        <f t="shared" si="0"/>
        <v>0.375</v>
      </c>
    </row>
    <row r="40" spans="2:8" ht="12.75">
      <c r="B40">
        <v>0.2287</v>
      </c>
      <c r="C40">
        <v>0.3</v>
      </c>
      <c r="D40">
        <v>0.2379</v>
      </c>
      <c r="E40">
        <v>0.5876</v>
      </c>
      <c r="F40">
        <v>0.7056</v>
      </c>
      <c r="G40">
        <v>0.4729</v>
      </c>
      <c r="H40" s="11">
        <f t="shared" si="0"/>
        <v>0.384</v>
      </c>
    </row>
    <row r="41" spans="2:8" ht="12.75">
      <c r="B41">
        <v>0.2288</v>
      </c>
      <c r="C41">
        <v>0.3006</v>
      </c>
      <c r="D41">
        <v>0.2369</v>
      </c>
      <c r="E41">
        <v>0.5887</v>
      </c>
      <c r="F41">
        <v>0.6903</v>
      </c>
      <c r="G41">
        <v>0.3887</v>
      </c>
      <c r="H41" s="11">
        <f t="shared" si="0"/>
        <v>0.37</v>
      </c>
    </row>
    <row r="42" spans="2:8" ht="12.75">
      <c r="B42">
        <v>0.2284</v>
      </c>
      <c r="C42">
        <v>0.2981</v>
      </c>
      <c r="D42">
        <v>0.2368</v>
      </c>
      <c r="E42">
        <v>0.5889</v>
      </c>
      <c r="F42">
        <v>0.6904</v>
      </c>
      <c r="G42">
        <v>0.3729</v>
      </c>
      <c r="H42" s="11">
        <f t="shared" si="0"/>
        <v>0.367</v>
      </c>
    </row>
    <row r="43" spans="2:8" ht="12.75">
      <c r="B43">
        <v>0.2284</v>
      </c>
      <c r="C43">
        <v>0.297</v>
      </c>
      <c r="D43">
        <v>0.2364</v>
      </c>
      <c r="E43">
        <v>0.5915</v>
      </c>
      <c r="F43">
        <v>0.6903</v>
      </c>
      <c r="G43">
        <v>0.3961</v>
      </c>
      <c r="H43" s="11">
        <f t="shared" si="0"/>
        <v>0.371</v>
      </c>
    </row>
    <row r="44" spans="2:8" ht="12.75">
      <c r="B44">
        <v>0.23</v>
      </c>
      <c r="C44">
        <v>0.2974</v>
      </c>
      <c r="D44">
        <v>0.2379</v>
      </c>
      <c r="E44">
        <v>0.5885</v>
      </c>
      <c r="F44">
        <v>0.6904</v>
      </c>
      <c r="G44">
        <v>0.3577</v>
      </c>
      <c r="H44" s="11">
        <f t="shared" si="0"/>
        <v>0.365</v>
      </c>
    </row>
    <row r="45" spans="2:8" ht="12.75">
      <c r="B45">
        <v>0.2289</v>
      </c>
      <c r="C45">
        <v>0.2987</v>
      </c>
      <c r="D45">
        <v>0.2368</v>
      </c>
      <c r="E45">
        <v>0.5859</v>
      </c>
      <c r="F45">
        <v>0.6903</v>
      </c>
      <c r="G45">
        <v>0.3697</v>
      </c>
      <c r="H45" s="11">
        <f t="shared" si="0"/>
        <v>0.366</v>
      </c>
    </row>
    <row r="46" spans="2:8" ht="12.75">
      <c r="B46">
        <v>0.2279</v>
      </c>
      <c r="C46">
        <v>0.2976</v>
      </c>
      <c r="D46">
        <v>0.2366</v>
      </c>
      <c r="E46">
        <v>0.5899</v>
      </c>
      <c r="F46">
        <v>0.6904</v>
      </c>
      <c r="G46">
        <v>0.4158</v>
      </c>
      <c r="H46" s="11">
        <f t="shared" si="0"/>
        <v>0.374</v>
      </c>
    </row>
    <row r="47" spans="2:8" ht="12.75">
      <c r="B47">
        <v>0.2288</v>
      </c>
      <c r="C47">
        <v>0.2975</v>
      </c>
      <c r="D47">
        <v>0.2365</v>
      </c>
      <c r="E47">
        <v>0.5906</v>
      </c>
      <c r="F47">
        <v>0.7061</v>
      </c>
      <c r="G47">
        <v>0.3683</v>
      </c>
      <c r="H47" s="11">
        <f t="shared" si="0"/>
        <v>0.368</v>
      </c>
    </row>
    <row r="48" spans="1:2" ht="15">
      <c r="A48" s="5" t="s">
        <v>54</v>
      </c>
      <c r="B48" s="11">
        <f>GEOMEAN(H38:H47)</f>
        <v>0.371</v>
      </c>
    </row>
    <row r="50" spans="1:2" ht="15">
      <c r="A50" s="5" t="s">
        <v>69</v>
      </c>
      <c r="B50" s="1">
        <v>1.5</v>
      </c>
    </row>
    <row r="52" spans="1:2" ht="15">
      <c r="A52" s="5" t="s">
        <v>68</v>
      </c>
      <c r="B52">
        <v>571</v>
      </c>
    </row>
    <row r="54" spans="1:2" ht="20.25">
      <c r="A54" s="4" t="s">
        <v>64</v>
      </c>
      <c r="B54" s="6">
        <f>GEOMEAN(1/B48,B50,1/B52)*568.19</f>
        <v>109</v>
      </c>
    </row>
    <row r="56" ht="20.25">
      <c r="A56" s="3" t="s">
        <v>19</v>
      </c>
    </row>
    <row r="58" spans="1:2" ht="15">
      <c r="A58" s="5" t="s">
        <v>70</v>
      </c>
      <c r="B58" s="2">
        <v>0.00780092592592593</v>
      </c>
    </row>
    <row r="60" spans="1:2" ht="20.25">
      <c r="A60" s="4" t="s">
        <v>19</v>
      </c>
      <c r="B60" s="6">
        <f>(1/B58)*0.8196</f>
        <v>105</v>
      </c>
    </row>
    <row r="62" ht="20.25">
      <c r="A62" s="3" t="s">
        <v>56</v>
      </c>
    </row>
    <row r="64" ht="15">
      <c r="A64" s="5" t="s">
        <v>71</v>
      </c>
    </row>
    <row r="65" spans="1:2" ht="12.75">
      <c r="A65" t="s">
        <v>20</v>
      </c>
      <c r="B65">
        <v>34.78</v>
      </c>
    </row>
    <row r="66" spans="1:2" ht="12.75">
      <c r="A66" t="s">
        <v>21</v>
      </c>
      <c r="B66">
        <v>14.47</v>
      </c>
    </row>
    <row r="67" spans="1:2" ht="12.75">
      <c r="A67" t="s">
        <v>5</v>
      </c>
      <c r="B67">
        <v>9.64</v>
      </c>
    </row>
    <row r="69" spans="1:2" ht="20.25">
      <c r="A69" s="4" t="s">
        <v>56</v>
      </c>
      <c r="B69" s="6">
        <f>B67*10.929</f>
        <v>105</v>
      </c>
    </row>
    <row r="71" spans="1:2" ht="20.25">
      <c r="A71" s="3" t="s">
        <v>59</v>
      </c>
      <c r="B71" s="3"/>
    </row>
    <row r="73" ht="15">
      <c r="A73" s="5" t="s">
        <v>22</v>
      </c>
    </row>
    <row r="74" spans="1:2" ht="12.75">
      <c r="A74" t="s">
        <v>23</v>
      </c>
      <c r="B74">
        <v>209</v>
      </c>
    </row>
    <row r="75" spans="1:2" ht="12.75">
      <c r="A75" t="s">
        <v>24</v>
      </c>
      <c r="B75">
        <v>128</v>
      </c>
    </row>
    <row r="76" spans="1:2" ht="12.75">
      <c r="A76" t="s">
        <v>25</v>
      </c>
      <c r="B76">
        <v>92</v>
      </c>
    </row>
    <row r="78" ht="15">
      <c r="A78" s="5" t="s">
        <v>26</v>
      </c>
    </row>
    <row r="79" spans="1:2" ht="12.75">
      <c r="A79" t="s">
        <v>23</v>
      </c>
      <c r="B79">
        <v>93</v>
      </c>
    </row>
    <row r="80" spans="1:2" ht="12.75">
      <c r="A80" t="s">
        <v>24</v>
      </c>
      <c r="B80">
        <v>89</v>
      </c>
    </row>
    <row r="81" spans="1:2" ht="12.75">
      <c r="A81" t="s">
        <v>25</v>
      </c>
      <c r="B81">
        <v>71</v>
      </c>
    </row>
    <row r="83" ht="15">
      <c r="A83" s="5" t="s">
        <v>27</v>
      </c>
    </row>
    <row r="84" spans="1:2" ht="12.75">
      <c r="A84" t="s">
        <v>23</v>
      </c>
      <c r="B84">
        <v>71</v>
      </c>
    </row>
    <row r="85" spans="1:2" ht="12.75">
      <c r="A85" t="s">
        <v>24</v>
      </c>
      <c r="B85">
        <v>65</v>
      </c>
    </row>
    <row r="86" spans="1:2" ht="12.75">
      <c r="A86" t="s">
        <v>25</v>
      </c>
      <c r="B86">
        <v>66</v>
      </c>
    </row>
    <row r="88" ht="15">
      <c r="A88" s="5" t="s">
        <v>28</v>
      </c>
    </row>
    <row r="89" spans="1:2" ht="12.75">
      <c r="A89" t="s">
        <v>23</v>
      </c>
      <c r="B89">
        <v>45</v>
      </c>
    </row>
    <row r="90" spans="1:2" ht="12.75">
      <c r="A90" t="s">
        <v>24</v>
      </c>
      <c r="B90">
        <v>43</v>
      </c>
    </row>
    <row r="91" spans="1:2" ht="12.75">
      <c r="A91" t="s">
        <v>25</v>
      </c>
      <c r="B91">
        <v>43</v>
      </c>
    </row>
    <row r="93" spans="1:2" ht="20.25">
      <c r="A93" s="4" t="s">
        <v>59</v>
      </c>
      <c r="B93" s="6">
        <f>GEOMEAN(B75,B80,B85,B90)*1.445</f>
        <v>109</v>
      </c>
    </row>
    <row r="95" ht="20.25">
      <c r="A95" s="3" t="s">
        <v>29</v>
      </c>
    </row>
    <row r="97" spans="1:2" ht="15">
      <c r="A97" s="5" t="s">
        <v>72</v>
      </c>
      <c r="B97" s="2">
        <v>0.0140740740740741</v>
      </c>
    </row>
    <row r="99" spans="1:2" ht="20.25">
      <c r="A99" s="4" t="s">
        <v>29</v>
      </c>
      <c r="B99" s="6">
        <f>1/B97*1.478</f>
        <v>105</v>
      </c>
    </row>
    <row r="101" ht="20.25">
      <c r="A101" s="3" t="s">
        <v>57</v>
      </c>
    </row>
    <row r="103" spans="1:4" ht="15">
      <c r="A103" s="5" t="s">
        <v>73</v>
      </c>
      <c r="B103" s="10" t="s">
        <v>47</v>
      </c>
      <c r="C103" s="10" t="s">
        <v>48</v>
      </c>
      <c r="D103" s="10" t="s">
        <v>49</v>
      </c>
    </row>
    <row r="104" spans="1:4" ht="12.75">
      <c r="A104" t="s">
        <v>30</v>
      </c>
      <c r="B104" s="2">
        <v>0.846018518518519</v>
      </c>
      <c r="C104" s="2">
        <v>0.857060185185185</v>
      </c>
      <c r="D104" s="2">
        <f aca="true" t="shared" si="1" ref="D104:D111">C104-B104</f>
        <v>0.0110416666666661</v>
      </c>
    </row>
    <row r="105" spans="1:4" ht="12.75">
      <c r="A105" t="s">
        <v>31</v>
      </c>
      <c r="B105" s="2">
        <v>0.867824074074074</v>
      </c>
      <c r="C105" s="2">
        <v>0.870949074074074</v>
      </c>
      <c r="D105" s="2">
        <f t="shared" si="1"/>
        <v>0.00312499999999993</v>
      </c>
    </row>
    <row r="106" spans="1:4" ht="12.75">
      <c r="A106" t="s">
        <v>32</v>
      </c>
      <c r="B106" s="2">
        <v>0.873518518518519</v>
      </c>
      <c r="C106" s="2">
        <v>0.879722222222222</v>
      </c>
      <c r="D106" s="2">
        <f t="shared" si="1"/>
        <v>0.00620370370370293</v>
      </c>
    </row>
    <row r="107" spans="1:4" ht="12.75">
      <c r="A107" t="s">
        <v>33</v>
      </c>
      <c r="B107" s="2">
        <v>0.860925925925926</v>
      </c>
      <c r="C107" s="2">
        <v>0.863472222222222</v>
      </c>
      <c r="D107" s="2">
        <f t="shared" si="1"/>
        <v>0.00254629629629599</v>
      </c>
    </row>
    <row r="108" spans="1:4" ht="12.75">
      <c r="A108" t="s">
        <v>34</v>
      </c>
      <c r="B108" s="2">
        <v>0.864212962962963</v>
      </c>
      <c r="C108" s="2">
        <v>0.867824074074074</v>
      </c>
      <c r="D108" s="2">
        <f t="shared" si="1"/>
        <v>0.00361111111111101</v>
      </c>
    </row>
    <row r="109" spans="1:4" ht="12.75">
      <c r="A109" t="s">
        <v>35</v>
      </c>
      <c r="B109" s="2">
        <v>0.857060185185185</v>
      </c>
      <c r="C109" s="2">
        <v>0.860925925925926</v>
      </c>
      <c r="D109" s="2">
        <f t="shared" si="1"/>
        <v>0.00386574074074097</v>
      </c>
    </row>
    <row r="110" spans="1:4" ht="12.75">
      <c r="A110" t="s">
        <v>36</v>
      </c>
      <c r="B110" s="2">
        <v>0.863472222222222</v>
      </c>
      <c r="C110" s="2">
        <v>0.864212962962963</v>
      </c>
      <c r="D110" s="2">
        <f t="shared" si="1"/>
        <v>0.000740740740741042</v>
      </c>
    </row>
    <row r="111" spans="1:4" ht="12.75">
      <c r="A111" t="s">
        <v>37</v>
      </c>
      <c r="B111" s="2">
        <v>0.870949074074074</v>
      </c>
      <c r="C111" s="2">
        <v>0.873518518518519</v>
      </c>
      <c r="D111" s="2">
        <f t="shared" si="1"/>
        <v>0.00256944444444507</v>
      </c>
    </row>
    <row r="113" spans="1:2" ht="20.25">
      <c r="A113" s="4" t="s">
        <v>57</v>
      </c>
      <c r="B113" s="6">
        <f>GEOMEAN(1/D104,1/D105,1/D106,1/D107,1/D108,1/D109,1/D110,1/D111)*0.359</f>
        <v>108</v>
      </c>
    </row>
    <row r="115" ht="20.25">
      <c r="A115" s="3" t="s">
        <v>38</v>
      </c>
    </row>
    <row r="117" spans="1:2" ht="15">
      <c r="A117" s="5" t="s">
        <v>39</v>
      </c>
      <c r="B117" s="2">
        <v>0.00392361111111111</v>
      </c>
    </row>
    <row r="118" spans="1:2" ht="15">
      <c r="A118" s="5" t="s">
        <v>40</v>
      </c>
      <c r="B118" s="2">
        <v>0.0167361111111111</v>
      </c>
    </row>
    <row r="119" spans="1:2" ht="15">
      <c r="A119" s="5" t="s">
        <v>41</v>
      </c>
      <c r="B119" s="2">
        <v>0.033275462962963</v>
      </c>
    </row>
    <row r="120" spans="1:2" ht="15">
      <c r="A120" s="5" t="s">
        <v>42</v>
      </c>
      <c r="B120" s="2">
        <v>0.0252893518518519</v>
      </c>
    </row>
    <row r="121" spans="1:2" ht="15">
      <c r="A121" s="5" t="s">
        <v>43</v>
      </c>
      <c r="B121" s="2">
        <v>0.0278819444444444</v>
      </c>
    </row>
    <row r="123" spans="1:2" ht="20.25">
      <c r="A123" s="4" t="s">
        <v>38</v>
      </c>
      <c r="B123" s="6">
        <f>GEOMEAN(1/B117,1/B118,1/B119,1/B120,1/B121)*1.821</f>
        <v>105</v>
      </c>
    </row>
    <row r="125" ht="20.25">
      <c r="A125" s="3" t="s">
        <v>55</v>
      </c>
    </row>
    <row r="127" ht="12.75">
      <c r="A127" s="7" t="s">
        <v>44</v>
      </c>
    </row>
    <row r="128" spans="1:2" ht="12.75">
      <c r="A128" t="s">
        <v>45</v>
      </c>
      <c r="B128">
        <v>1797</v>
      </c>
    </row>
    <row r="129" spans="1:2" ht="12.75">
      <c r="A129" t="s">
        <v>24</v>
      </c>
      <c r="B129">
        <v>621</v>
      </c>
    </row>
    <row r="130" spans="1:2" ht="12.75">
      <c r="A130" t="s">
        <v>46</v>
      </c>
      <c r="B130">
        <v>50</v>
      </c>
    </row>
    <row r="132" spans="1:2" ht="20.25">
      <c r="A132" s="4" t="s">
        <v>55</v>
      </c>
      <c r="B132" s="6">
        <f>(B128*0.15+B129*0.7+B130*0.15)*0.1515</f>
        <v>108</v>
      </c>
    </row>
    <row r="134" spans="1:2" ht="23.25">
      <c r="A134" s="8" t="s">
        <v>58</v>
      </c>
      <c r="B134" s="9">
        <f>GEOMEAN(B16,B23,B33,B54,B60,B69,B93,B99,B113,B123,B132)</f>
        <v>107</v>
      </c>
    </row>
    <row r="136" spans="1:2" ht="18">
      <c r="A136" s="12" t="s">
        <v>62</v>
      </c>
      <c r="B136" s="13">
        <f>GEOMEAN(B23,B33,B93,B99,B123)</f>
        <v>106</v>
      </c>
    </row>
    <row r="138" spans="1:2" ht="18">
      <c r="A138" s="12" t="s">
        <v>63</v>
      </c>
      <c r="B138" s="13">
        <f>GEOMEAN(B16,B54,B60,B69,B113,B132)</f>
        <v>107</v>
      </c>
    </row>
  </sheetData>
  <printOptions/>
  <pageMargins left="0.75" right="0.75" top="1" bottom="1" header="0.5" footer="0.5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8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bestFit="1" customWidth="1"/>
    <col min="2" max="2" width="11.140625" style="0" customWidth="1"/>
  </cols>
  <sheetData>
    <row r="1" ht="20.25">
      <c r="A1" s="3" t="s">
        <v>61</v>
      </c>
    </row>
    <row r="3" ht="15">
      <c r="A3" s="5" t="s">
        <v>65</v>
      </c>
    </row>
    <row r="4" spans="1:2" ht="12.75">
      <c r="A4" t="s">
        <v>0</v>
      </c>
      <c r="B4" s="1">
        <v>2.41</v>
      </c>
    </row>
    <row r="5" spans="1:2" ht="12.75">
      <c r="A5" t="s">
        <v>1</v>
      </c>
      <c r="B5" s="1">
        <v>1.68</v>
      </c>
    </row>
    <row r="7" ht="15">
      <c r="A7" s="5" t="s">
        <v>66</v>
      </c>
    </row>
    <row r="8" spans="1:2" ht="12.75">
      <c r="A8" t="s">
        <v>2</v>
      </c>
      <c r="B8" s="1">
        <v>2.19</v>
      </c>
    </row>
    <row r="9" spans="1:2" ht="12.75">
      <c r="A9" t="s">
        <v>3</v>
      </c>
      <c r="B9" s="1">
        <v>1.79</v>
      </c>
    </row>
    <row r="10" spans="1:2" ht="12.75">
      <c r="A10" t="s">
        <v>4</v>
      </c>
      <c r="B10" s="1">
        <v>1.7</v>
      </c>
    </row>
    <row r="11" spans="1:2" ht="12.75">
      <c r="A11" t="s">
        <v>5</v>
      </c>
      <c r="B11" s="1">
        <v>2.04</v>
      </c>
    </row>
    <row r="12" spans="1:2" ht="12.75">
      <c r="A12" t="s">
        <v>6</v>
      </c>
      <c r="B12" s="2">
        <v>0.0028125</v>
      </c>
    </row>
    <row r="14" spans="1:2" ht="15">
      <c r="A14" s="5" t="s">
        <v>67</v>
      </c>
      <c r="B14" s="2">
        <v>0.0201273148148148</v>
      </c>
    </row>
    <row r="16" spans="1:2" ht="20.25">
      <c r="A16" s="4" t="s">
        <v>61</v>
      </c>
      <c r="B16" s="6">
        <f>GEOMEAN(B4,B5,B11,1/B12,1/B14)*10.9</f>
        <v>118</v>
      </c>
    </row>
    <row r="18" ht="20.25">
      <c r="A18" s="3" t="s">
        <v>60</v>
      </c>
    </row>
    <row r="20" spans="1:2" ht="15">
      <c r="A20" s="5" t="s">
        <v>7</v>
      </c>
      <c r="B20" s="2">
        <v>0.00190972222222222</v>
      </c>
    </row>
    <row r="21" spans="1:2" ht="15">
      <c r="A21" s="5" t="s">
        <v>50</v>
      </c>
      <c r="B21" s="2">
        <v>0.00394675925925926</v>
      </c>
    </row>
    <row r="23" spans="1:2" ht="20.25">
      <c r="A23" s="4" t="s">
        <v>60</v>
      </c>
      <c r="B23" s="6">
        <f>GEOMEAN(1/B20,1/B21)*0.312</f>
        <v>114</v>
      </c>
    </row>
    <row r="25" ht="20.25">
      <c r="A25" s="3" t="s">
        <v>9</v>
      </c>
    </row>
    <row r="27" spans="1:2" ht="15">
      <c r="A27" s="5" t="s">
        <v>10</v>
      </c>
      <c r="B27" s="2">
        <v>0.00399305555555556</v>
      </c>
    </row>
    <row r="28" spans="1:2" ht="15">
      <c r="A28" s="5" t="s">
        <v>11</v>
      </c>
      <c r="B28" s="2">
        <v>0.00671296296296296</v>
      </c>
    </row>
    <row r="29" spans="1:2" ht="15">
      <c r="A29" s="5" t="s">
        <v>12</v>
      </c>
      <c r="B29" s="2">
        <v>0.00155092592592593</v>
      </c>
    </row>
    <row r="30" spans="1:2" ht="15">
      <c r="A30" s="5" t="s">
        <v>51</v>
      </c>
      <c r="B30" s="2">
        <v>0.00244212962962963</v>
      </c>
    </row>
    <row r="31" spans="1:2" ht="15">
      <c r="A31" s="5" t="s">
        <v>52</v>
      </c>
      <c r="B31" s="2">
        <v>0.00163194444444444</v>
      </c>
    </row>
    <row r="33" spans="1:2" ht="20.25">
      <c r="A33" s="4" t="s">
        <v>9</v>
      </c>
      <c r="B33" s="6">
        <f>GEOMEAN(1/B27,1/B28,1/B29,1/B30,1/B31)*0.324</f>
        <v>117</v>
      </c>
    </row>
    <row r="35" ht="20.25">
      <c r="A35" s="3" t="s">
        <v>64</v>
      </c>
    </row>
    <row r="37" spans="1:8" ht="15">
      <c r="A37" s="5" t="s">
        <v>13</v>
      </c>
      <c r="B37" s="10" t="s">
        <v>14</v>
      </c>
      <c r="C37" s="10" t="s">
        <v>15</v>
      </c>
      <c r="D37" s="10" t="s">
        <v>16</v>
      </c>
      <c r="E37" s="10" t="s">
        <v>17</v>
      </c>
      <c r="F37" s="10" t="s">
        <v>18</v>
      </c>
      <c r="G37" s="10" t="s">
        <v>8</v>
      </c>
      <c r="H37" s="10" t="s">
        <v>53</v>
      </c>
    </row>
    <row r="38" spans="2:8" ht="12.75">
      <c r="B38">
        <v>0.2067</v>
      </c>
      <c r="C38">
        <v>0.2818</v>
      </c>
      <c r="D38">
        <v>0.241</v>
      </c>
      <c r="E38">
        <v>0.5173</v>
      </c>
      <c r="F38">
        <v>0.706</v>
      </c>
      <c r="G38">
        <v>0.7012</v>
      </c>
      <c r="H38" s="11">
        <f aca="true" t="shared" si="0" ref="H38:H47">GEOMEAN(B38:G38)</f>
        <v>0.391</v>
      </c>
    </row>
    <row r="39" spans="2:8" ht="12.75">
      <c r="B39">
        <v>0.2063</v>
      </c>
      <c r="C39">
        <v>0.2791</v>
      </c>
      <c r="D39">
        <v>0.2394</v>
      </c>
      <c r="E39">
        <v>0.5173</v>
      </c>
      <c r="F39">
        <v>0.6899</v>
      </c>
      <c r="G39">
        <v>0.6883</v>
      </c>
      <c r="H39" s="11">
        <f t="shared" si="0"/>
        <v>0.388</v>
      </c>
    </row>
    <row r="40" spans="2:8" ht="12.75">
      <c r="B40">
        <v>0.2062</v>
      </c>
      <c r="C40">
        <v>0.2808</v>
      </c>
      <c r="D40">
        <v>0.2425</v>
      </c>
      <c r="E40">
        <v>0.5168</v>
      </c>
      <c r="F40">
        <v>0.6902</v>
      </c>
      <c r="G40">
        <v>0.687</v>
      </c>
      <c r="H40" s="11">
        <f t="shared" si="0"/>
        <v>0.389</v>
      </c>
    </row>
    <row r="41" spans="2:8" ht="12.75">
      <c r="B41">
        <v>0.2064</v>
      </c>
      <c r="C41">
        <v>0.2794</v>
      </c>
      <c r="D41">
        <v>0.2398</v>
      </c>
      <c r="E41">
        <v>0.5162</v>
      </c>
      <c r="F41">
        <v>0.6903</v>
      </c>
      <c r="G41">
        <v>0.6819</v>
      </c>
      <c r="H41" s="11">
        <f t="shared" si="0"/>
        <v>0.387</v>
      </c>
    </row>
    <row r="42" spans="2:8" ht="12.75">
      <c r="B42">
        <v>0.2064</v>
      </c>
      <c r="C42">
        <v>0.2788</v>
      </c>
      <c r="D42">
        <v>0.241</v>
      </c>
      <c r="E42">
        <v>0.517</v>
      </c>
      <c r="F42">
        <v>0.6902</v>
      </c>
      <c r="G42">
        <v>0.6915</v>
      </c>
      <c r="H42" s="11">
        <f t="shared" si="0"/>
        <v>0.388</v>
      </c>
    </row>
    <row r="43" spans="2:8" ht="12.75">
      <c r="B43">
        <v>0.2064</v>
      </c>
      <c r="C43">
        <v>0.2815</v>
      </c>
      <c r="D43">
        <v>0.2396</v>
      </c>
      <c r="E43">
        <v>0.5176</v>
      </c>
      <c r="F43">
        <v>0.6903</v>
      </c>
      <c r="G43">
        <v>0.6931</v>
      </c>
      <c r="H43" s="11">
        <f t="shared" si="0"/>
        <v>0.389</v>
      </c>
    </row>
    <row r="44" spans="2:8" ht="12.75">
      <c r="B44">
        <v>0.2067</v>
      </c>
      <c r="C44">
        <v>0.28</v>
      </c>
      <c r="D44">
        <v>0.2393</v>
      </c>
      <c r="E44">
        <v>0.5172</v>
      </c>
      <c r="F44">
        <v>0.6904</v>
      </c>
      <c r="G44">
        <v>0.6763</v>
      </c>
      <c r="H44" s="11">
        <f t="shared" si="0"/>
        <v>0.387</v>
      </c>
    </row>
    <row r="45" spans="2:8" ht="12.75">
      <c r="B45">
        <v>0.2063</v>
      </c>
      <c r="C45">
        <v>0.2795</v>
      </c>
      <c r="D45">
        <v>0.2396</v>
      </c>
      <c r="E45">
        <v>0.5169</v>
      </c>
      <c r="F45">
        <v>0.6902</v>
      </c>
      <c r="G45">
        <v>0.6898</v>
      </c>
      <c r="H45" s="11">
        <f t="shared" si="0"/>
        <v>0.388</v>
      </c>
    </row>
    <row r="46" spans="2:8" ht="12.75">
      <c r="B46">
        <v>0.2066</v>
      </c>
      <c r="C46">
        <v>0.2826</v>
      </c>
      <c r="D46">
        <v>0.2399</v>
      </c>
      <c r="E46">
        <v>0.5166</v>
      </c>
      <c r="F46">
        <v>0.6902</v>
      </c>
      <c r="G46">
        <v>0.6771</v>
      </c>
      <c r="H46" s="11">
        <f t="shared" si="0"/>
        <v>0.387</v>
      </c>
    </row>
    <row r="47" spans="2:8" ht="12.75">
      <c r="B47">
        <v>0.2064</v>
      </c>
      <c r="C47">
        <v>0.2822</v>
      </c>
      <c r="D47">
        <v>0.2393</v>
      </c>
      <c r="E47">
        <v>0.516</v>
      </c>
      <c r="F47">
        <v>0.6902</v>
      </c>
      <c r="G47">
        <v>0.6881</v>
      </c>
      <c r="H47" s="11">
        <f t="shared" si="0"/>
        <v>0.388</v>
      </c>
    </row>
    <row r="48" spans="1:2" ht="15">
      <c r="A48" s="5" t="s">
        <v>54</v>
      </c>
      <c r="B48" s="11">
        <f>GEOMEAN(H38:H47)</f>
        <v>0.388</v>
      </c>
    </row>
    <row r="50" spans="1:2" ht="15">
      <c r="A50" s="5" t="s">
        <v>69</v>
      </c>
      <c r="B50" s="1">
        <v>1.64</v>
      </c>
    </row>
    <row r="52" spans="1:2" ht="15">
      <c r="A52" s="5" t="s">
        <v>68</v>
      </c>
      <c r="B52">
        <v>530</v>
      </c>
    </row>
    <row r="54" spans="1:2" ht="20.25">
      <c r="A54" s="4" t="s">
        <v>64</v>
      </c>
      <c r="B54" s="6">
        <f>GEOMEAN(1/B48,B50,1/B52)*568.19</f>
        <v>114</v>
      </c>
    </row>
    <row r="56" ht="20.25">
      <c r="A56" s="3" t="s">
        <v>19</v>
      </c>
    </row>
    <row r="58" spans="1:2" ht="15">
      <c r="A58" s="5" t="s">
        <v>70</v>
      </c>
      <c r="B58" s="2">
        <v>0.00700231481481482</v>
      </c>
    </row>
    <row r="60" spans="1:2" ht="20.25">
      <c r="A60" s="4" t="s">
        <v>19</v>
      </c>
      <c r="B60" s="6">
        <f>(1/B58)*0.8196</f>
        <v>117</v>
      </c>
    </row>
    <row r="62" ht="20.25">
      <c r="A62" s="3" t="s">
        <v>56</v>
      </c>
    </row>
    <row r="64" ht="15">
      <c r="A64" s="5" t="s">
        <v>71</v>
      </c>
    </row>
    <row r="65" spans="1:2" ht="12.75">
      <c r="A65" t="s">
        <v>20</v>
      </c>
      <c r="B65">
        <v>39.88</v>
      </c>
    </row>
    <row r="66" spans="1:2" ht="12.75">
      <c r="A66" t="s">
        <v>21</v>
      </c>
      <c r="B66">
        <v>23.25</v>
      </c>
    </row>
    <row r="67" spans="1:2" ht="12.75">
      <c r="A67" t="s">
        <v>5</v>
      </c>
      <c r="B67">
        <v>13.66</v>
      </c>
    </row>
    <row r="69" spans="1:2" ht="20.25">
      <c r="A69" s="4" t="s">
        <v>56</v>
      </c>
      <c r="B69" s="6">
        <f>B67*10.929</f>
        <v>149</v>
      </c>
    </row>
    <row r="71" spans="1:2" ht="20.25">
      <c r="A71" s="3" t="s">
        <v>59</v>
      </c>
      <c r="B71" s="3"/>
    </row>
    <row r="73" ht="15">
      <c r="A73" s="5" t="s">
        <v>22</v>
      </c>
    </row>
    <row r="74" spans="1:2" ht="12.75">
      <c r="A74" t="s">
        <v>23</v>
      </c>
      <c r="B74">
        <v>222</v>
      </c>
    </row>
    <row r="75" spans="1:2" ht="12.75">
      <c r="A75" t="s">
        <v>24</v>
      </c>
      <c r="B75">
        <v>135</v>
      </c>
    </row>
    <row r="76" spans="1:2" ht="12.75">
      <c r="A76" t="s">
        <v>25</v>
      </c>
      <c r="B76">
        <v>93</v>
      </c>
    </row>
    <row r="78" ht="15">
      <c r="A78" s="5" t="s">
        <v>26</v>
      </c>
    </row>
    <row r="79" spans="1:2" ht="12.75">
      <c r="A79" t="s">
        <v>23</v>
      </c>
      <c r="B79">
        <v>90</v>
      </c>
    </row>
    <row r="80" spans="1:2" ht="12.75">
      <c r="A80" t="s">
        <v>24</v>
      </c>
      <c r="B80">
        <v>86</v>
      </c>
    </row>
    <row r="81" spans="1:2" ht="12.75">
      <c r="A81" t="s">
        <v>25</v>
      </c>
      <c r="B81">
        <v>68</v>
      </c>
    </row>
    <row r="83" ht="15">
      <c r="A83" s="5" t="s">
        <v>27</v>
      </c>
    </row>
    <row r="84" spans="1:2" ht="12.75">
      <c r="A84" t="s">
        <v>23</v>
      </c>
      <c r="B84">
        <v>76</v>
      </c>
    </row>
    <row r="85" spans="1:2" ht="12.75">
      <c r="A85" t="s">
        <v>24</v>
      </c>
      <c r="B85">
        <v>82</v>
      </c>
    </row>
    <row r="86" spans="1:2" ht="12.75">
      <c r="A86" t="s">
        <v>25</v>
      </c>
      <c r="B86">
        <v>78</v>
      </c>
    </row>
    <row r="88" ht="15">
      <c r="A88" s="5" t="s">
        <v>28</v>
      </c>
    </row>
    <row r="89" spans="1:2" ht="12.75">
      <c r="A89" t="s">
        <v>23</v>
      </c>
      <c r="B89">
        <v>47</v>
      </c>
    </row>
    <row r="90" spans="1:2" ht="12.75">
      <c r="A90" t="s">
        <v>24</v>
      </c>
      <c r="B90">
        <v>45</v>
      </c>
    </row>
    <row r="91" spans="1:2" ht="12.75">
      <c r="A91" t="s">
        <v>25</v>
      </c>
      <c r="B91">
        <v>44</v>
      </c>
    </row>
    <row r="93" spans="1:2" ht="20.25">
      <c r="A93" s="4" t="s">
        <v>59</v>
      </c>
      <c r="B93" s="6">
        <f>GEOMEAN(B75,B80,B85,B90)*1.445</f>
        <v>117</v>
      </c>
    </row>
    <row r="95" ht="20.25">
      <c r="A95" s="3" t="s">
        <v>29</v>
      </c>
    </row>
    <row r="97" spans="1:2" ht="15">
      <c r="A97" s="5" t="s">
        <v>72</v>
      </c>
      <c r="B97" s="2">
        <v>0.0123958333333333</v>
      </c>
    </row>
    <row r="99" spans="1:2" ht="20.25">
      <c r="A99" s="4" t="s">
        <v>29</v>
      </c>
      <c r="B99" s="6">
        <f>1/B97*1.478</f>
        <v>119</v>
      </c>
    </row>
    <row r="101" ht="20.25">
      <c r="A101" s="3" t="s">
        <v>57</v>
      </c>
    </row>
    <row r="103" spans="1:4" ht="15">
      <c r="A103" s="5" t="s">
        <v>73</v>
      </c>
      <c r="B103" s="10" t="s">
        <v>47</v>
      </c>
      <c r="C103" s="10" t="s">
        <v>48</v>
      </c>
      <c r="D103" s="10" t="s">
        <v>49</v>
      </c>
    </row>
    <row r="104" spans="1:4" ht="12.75">
      <c r="A104" t="s">
        <v>30</v>
      </c>
      <c r="B104" s="2">
        <v>0.723773148148148</v>
      </c>
      <c r="C104" s="2">
        <v>0.734421296296296</v>
      </c>
      <c r="D104" s="2">
        <f aca="true" t="shared" si="1" ref="D104:D111">C104-B104</f>
        <v>0.0106481481481481</v>
      </c>
    </row>
    <row r="105" spans="1:4" ht="12.75">
      <c r="A105" t="s">
        <v>31</v>
      </c>
      <c r="B105" s="2">
        <v>0.745277777777778</v>
      </c>
      <c r="C105" s="2">
        <v>0.748078703703704</v>
      </c>
      <c r="D105" s="2">
        <f t="shared" si="1"/>
        <v>0.00280092592592596</v>
      </c>
    </row>
    <row r="106" spans="1:4" ht="12.75">
      <c r="A106" t="s">
        <v>32</v>
      </c>
      <c r="B106" s="2">
        <v>0.751134259259259</v>
      </c>
      <c r="C106" s="2">
        <v>0.756597222222222</v>
      </c>
      <c r="D106" s="2">
        <f t="shared" si="1"/>
        <v>0.005462962962963</v>
      </c>
    </row>
    <row r="107" spans="1:4" ht="12.75">
      <c r="A107" t="s">
        <v>33</v>
      </c>
      <c r="B107" s="2">
        <v>0.738587962962963</v>
      </c>
      <c r="C107" s="2">
        <v>0.740972222222222</v>
      </c>
      <c r="D107" s="2">
        <f t="shared" si="1"/>
        <v>0.002384259259259</v>
      </c>
    </row>
    <row r="108" spans="1:4" ht="12.75">
      <c r="A108" t="s">
        <v>34</v>
      </c>
      <c r="B108" s="2">
        <v>0.741643518518519</v>
      </c>
      <c r="C108" s="2">
        <v>0.745277777777778</v>
      </c>
      <c r="D108" s="2">
        <f t="shared" si="1"/>
        <v>0.00363425925925909</v>
      </c>
    </row>
    <row r="109" spans="1:4" ht="12.75">
      <c r="A109" t="s">
        <v>35</v>
      </c>
      <c r="B109" s="2">
        <v>0.734421296296296</v>
      </c>
      <c r="C109" s="2">
        <v>0.738587962962963</v>
      </c>
      <c r="D109" s="2">
        <f t="shared" si="1"/>
        <v>0.00416666666666698</v>
      </c>
    </row>
    <row r="110" spans="1:4" ht="12.75">
      <c r="A110" t="s">
        <v>36</v>
      </c>
      <c r="B110" s="2">
        <v>0.740972222222222</v>
      </c>
      <c r="C110" s="2">
        <v>0.741643518518519</v>
      </c>
      <c r="D110" s="2">
        <f t="shared" si="1"/>
        <v>0.000671296296296919</v>
      </c>
    </row>
    <row r="111" spans="1:4" ht="12.75">
      <c r="A111" t="s">
        <v>37</v>
      </c>
      <c r="B111" s="2">
        <v>0.748773148148148</v>
      </c>
      <c r="C111" s="2">
        <v>0.751134259259259</v>
      </c>
      <c r="D111" s="2">
        <f t="shared" si="1"/>
        <v>0.00236111111111104</v>
      </c>
    </row>
    <row r="113" spans="1:2" ht="20.25">
      <c r="A113" s="4" t="s">
        <v>57</v>
      </c>
      <c r="B113" s="6">
        <f>GEOMEAN(1/D104,1/D105,1/D106,1/D107,1/D108,1/D109,1/D110,1/D111)*0.359</f>
        <v>115</v>
      </c>
    </row>
    <row r="115" ht="20.25">
      <c r="A115" s="3" t="s">
        <v>38</v>
      </c>
    </row>
    <row r="117" spans="1:2" ht="15">
      <c r="A117" s="5" t="s">
        <v>39</v>
      </c>
      <c r="B117" s="2">
        <v>0.0041087962962963</v>
      </c>
    </row>
    <row r="118" spans="1:2" ht="15">
      <c r="A118" s="5" t="s">
        <v>40</v>
      </c>
      <c r="B118" s="2">
        <v>0.0138310185185185</v>
      </c>
    </row>
    <row r="119" spans="1:2" ht="15">
      <c r="A119" s="5" t="s">
        <v>41</v>
      </c>
      <c r="B119" s="2">
        <v>0.0390509259259259</v>
      </c>
    </row>
    <row r="120" spans="1:2" ht="15">
      <c r="A120" s="5" t="s">
        <v>42</v>
      </c>
      <c r="B120" s="2">
        <v>0.0196990740740741</v>
      </c>
    </row>
    <row r="121" spans="1:2" ht="15">
      <c r="A121" s="5" t="s">
        <v>43</v>
      </c>
      <c r="B121" s="2">
        <v>0.024525462962963</v>
      </c>
    </row>
    <row r="123" spans="1:2" ht="20.25">
      <c r="A123" s="4" t="s">
        <v>38</v>
      </c>
      <c r="B123" s="6">
        <f>GEOMEAN(1/B117,1/B118,1/B119,1/B120,1/B121)*1.821</f>
        <v>113</v>
      </c>
    </row>
    <row r="125" ht="20.25">
      <c r="A125" s="3" t="s">
        <v>55</v>
      </c>
    </row>
    <row r="127" ht="12.75">
      <c r="A127" s="7" t="s">
        <v>44</v>
      </c>
    </row>
    <row r="128" spans="1:2" ht="12.75">
      <c r="A128" t="s">
        <v>45</v>
      </c>
      <c r="B128">
        <v>2092</v>
      </c>
    </row>
    <row r="129" spans="1:2" ht="12.75">
      <c r="A129" t="s">
        <v>24</v>
      </c>
      <c r="B129">
        <v>685</v>
      </c>
    </row>
    <row r="130" spans="1:2" ht="12.75">
      <c r="A130" t="s">
        <v>46</v>
      </c>
      <c r="B130">
        <v>57</v>
      </c>
    </row>
    <row r="132" spans="1:2" ht="20.25">
      <c r="A132" s="4" t="s">
        <v>55</v>
      </c>
      <c r="B132" s="6">
        <f>(B128*0.15+B129*0.7+B130*0.15)*0.1515</f>
        <v>121</v>
      </c>
    </row>
    <row r="134" spans="1:2" ht="23.25">
      <c r="A134" s="8" t="s">
        <v>58</v>
      </c>
      <c r="B134" s="9">
        <f>GEOMEAN(B16,B23,B33,B54,B60,B69,B93,B99,B113,B123,B132)</f>
        <v>119</v>
      </c>
    </row>
    <row r="136" spans="1:2" ht="18">
      <c r="A136" s="12" t="s">
        <v>62</v>
      </c>
      <c r="B136" s="13">
        <f>GEOMEAN(B23,B33,B93,B99,B123)</f>
        <v>116</v>
      </c>
    </row>
    <row r="138" spans="1:2" ht="18">
      <c r="A138" s="12" t="s">
        <v>63</v>
      </c>
      <c r="B138" s="13">
        <f>GEOMEAN(B16,B54,B60,B69,B113,B132)</f>
        <v>122</v>
      </c>
    </row>
  </sheetData>
  <printOptions/>
  <pageMargins left="0.75" right="0.75" top="1" bottom="1" header="0.5" footer="0.5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8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bestFit="1" customWidth="1"/>
    <col min="2" max="2" width="11.140625" style="0" customWidth="1"/>
  </cols>
  <sheetData>
    <row r="1" ht="20.25">
      <c r="A1" s="3" t="s">
        <v>61</v>
      </c>
    </row>
    <row r="3" ht="15">
      <c r="A3" s="5" t="s">
        <v>65</v>
      </c>
    </row>
    <row r="4" spans="1:2" ht="12.75">
      <c r="A4" t="s">
        <v>0</v>
      </c>
      <c r="B4" s="1">
        <v>2.91</v>
      </c>
    </row>
    <row r="5" spans="1:2" ht="12.75">
      <c r="A5" t="s">
        <v>1</v>
      </c>
      <c r="B5" s="1">
        <v>1.92</v>
      </c>
    </row>
    <row r="7" ht="15">
      <c r="A7" s="5" t="s">
        <v>66</v>
      </c>
    </row>
    <row r="8" spans="1:2" ht="12.75">
      <c r="A8" t="s">
        <v>2</v>
      </c>
      <c r="B8" s="1">
        <v>2.44</v>
      </c>
    </row>
    <row r="9" spans="1:2" ht="12.75">
      <c r="A9" t="s">
        <v>3</v>
      </c>
      <c r="B9" s="1">
        <v>1.96</v>
      </c>
    </row>
    <row r="10" spans="1:2" ht="12.75">
      <c r="A10" t="s">
        <v>4</v>
      </c>
      <c r="B10" s="1">
        <v>1.82</v>
      </c>
    </row>
    <row r="11" spans="1:2" ht="12.75">
      <c r="A11" t="s">
        <v>5</v>
      </c>
      <c r="B11" s="1">
        <v>2.25</v>
      </c>
    </row>
    <row r="12" spans="1:2" ht="12.75">
      <c r="A12" t="s">
        <v>6</v>
      </c>
      <c r="B12" s="2">
        <v>0.0021875</v>
      </c>
    </row>
    <row r="14" spans="1:2" ht="15">
      <c r="A14" s="5" t="s">
        <v>67</v>
      </c>
      <c r="B14" s="2">
        <v>0.0176157407407407</v>
      </c>
    </row>
    <row r="16" spans="1:2" ht="20.25">
      <c r="A16" s="4" t="s">
        <v>61</v>
      </c>
      <c r="B16" s="6">
        <f>GEOMEAN(B4,B5,B11,1/B12,1/B14)*10.9</f>
        <v>138</v>
      </c>
    </row>
    <row r="18" ht="20.25">
      <c r="A18" s="3" t="s">
        <v>60</v>
      </c>
    </row>
    <row r="20" spans="1:2" ht="15">
      <c r="A20" s="5" t="s">
        <v>7</v>
      </c>
      <c r="B20" s="2">
        <v>0.00166666666666667</v>
      </c>
    </row>
    <row r="21" spans="1:2" ht="15">
      <c r="A21" s="5" t="s">
        <v>50</v>
      </c>
      <c r="B21" s="2">
        <v>0.00351851851851852</v>
      </c>
    </row>
    <row r="23" spans="1:2" ht="20.25">
      <c r="A23" s="4" t="s">
        <v>60</v>
      </c>
      <c r="B23" s="6">
        <f>GEOMEAN(1/B20,1/B21)*0.312</f>
        <v>129</v>
      </c>
    </row>
    <row r="25" ht="20.25">
      <c r="A25" s="3" t="s">
        <v>9</v>
      </c>
    </row>
    <row r="27" spans="1:5" ht="15">
      <c r="A27" s="5" t="s">
        <v>10</v>
      </c>
      <c r="B27" s="2">
        <v>0.00378472222222222</v>
      </c>
      <c r="E27" s="2"/>
    </row>
    <row r="28" spans="1:5" ht="15">
      <c r="A28" s="5" t="s">
        <v>11</v>
      </c>
      <c r="B28" s="2">
        <v>0.00633101851851852</v>
      </c>
      <c r="E28" s="2"/>
    </row>
    <row r="29" spans="1:5" ht="15">
      <c r="A29" s="5" t="s">
        <v>12</v>
      </c>
      <c r="B29" s="2">
        <v>0.00142361111111111</v>
      </c>
      <c r="E29" s="2"/>
    </row>
    <row r="30" spans="1:5" ht="15">
      <c r="A30" s="5" t="s">
        <v>51</v>
      </c>
      <c r="B30" s="2">
        <v>0.0021412037037037</v>
      </c>
      <c r="E30" s="2"/>
    </row>
    <row r="31" spans="1:5" ht="15">
      <c r="A31" s="5" t="s">
        <v>52</v>
      </c>
      <c r="B31" s="2">
        <v>0.0015162037037037</v>
      </c>
      <c r="E31" s="2"/>
    </row>
    <row r="33" spans="1:2" ht="20.25">
      <c r="A33" s="4" t="s">
        <v>9</v>
      </c>
      <c r="B33" s="6">
        <f>GEOMEAN(1/B27,1/B28,1/B29,1/B30,1/B31)*0.324</f>
        <v>126</v>
      </c>
    </row>
    <row r="35" ht="20.25">
      <c r="A35" s="3" t="s">
        <v>64</v>
      </c>
    </row>
    <row r="37" spans="1:8" ht="15">
      <c r="A37" s="5" t="s">
        <v>13</v>
      </c>
      <c r="B37" s="10" t="s">
        <v>14</v>
      </c>
      <c r="C37" s="10" t="s">
        <v>15</v>
      </c>
      <c r="D37" s="10" t="s">
        <v>16</v>
      </c>
      <c r="E37" s="10" t="s">
        <v>17</v>
      </c>
      <c r="F37" s="10" t="s">
        <v>18</v>
      </c>
      <c r="G37" s="10" t="s">
        <v>8</v>
      </c>
      <c r="H37" s="10" t="s">
        <v>53</v>
      </c>
    </row>
    <row r="38" spans="2:8" ht="12.75">
      <c r="B38">
        <v>0.19</v>
      </c>
      <c r="C38">
        <v>0.2592</v>
      </c>
      <c r="D38">
        <v>0.2294</v>
      </c>
      <c r="E38">
        <v>0.462</v>
      </c>
      <c r="F38">
        <v>0.7056</v>
      </c>
      <c r="G38">
        <v>0.6782</v>
      </c>
      <c r="H38" s="11">
        <f aca="true" t="shared" si="0" ref="H38:H47">GEOMEAN(B38:G38)</f>
        <v>0.368</v>
      </c>
    </row>
    <row r="39" spans="2:8" ht="12.75">
      <c r="B39">
        <v>0.1897</v>
      </c>
      <c r="C39">
        <v>0.2605</v>
      </c>
      <c r="D39">
        <v>0.2282</v>
      </c>
      <c r="E39">
        <v>0.4615</v>
      </c>
      <c r="F39">
        <v>0.6899</v>
      </c>
      <c r="G39">
        <v>0.6664</v>
      </c>
      <c r="H39" s="11">
        <f t="shared" si="0"/>
        <v>0.366</v>
      </c>
    </row>
    <row r="40" spans="2:8" ht="12.75">
      <c r="B40">
        <v>0.1901</v>
      </c>
      <c r="C40">
        <v>0.26</v>
      </c>
      <c r="D40">
        <v>0.2277</v>
      </c>
      <c r="E40">
        <v>0.4613</v>
      </c>
      <c r="F40">
        <v>0.6899</v>
      </c>
      <c r="G40">
        <v>0.6812</v>
      </c>
      <c r="H40" s="11">
        <f t="shared" si="0"/>
        <v>0.367</v>
      </c>
    </row>
    <row r="41" spans="2:8" ht="12.75">
      <c r="B41">
        <v>0.19</v>
      </c>
      <c r="C41">
        <v>0.2599</v>
      </c>
      <c r="D41">
        <v>0.228</v>
      </c>
      <c r="E41">
        <v>0.4612</v>
      </c>
      <c r="F41">
        <v>0.6901</v>
      </c>
      <c r="G41">
        <v>0.6837</v>
      </c>
      <c r="H41" s="11">
        <f t="shared" si="0"/>
        <v>0.367</v>
      </c>
    </row>
    <row r="42" spans="2:8" ht="12.75">
      <c r="B42">
        <v>0.19</v>
      </c>
      <c r="C42">
        <v>0.2583</v>
      </c>
      <c r="D42">
        <v>0.2278</v>
      </c>
      <c r="E42">
        <v>0.4606</v>
      </c>
      <c r="F42">
        <v>0.7054</v>
      </c>
      <c r="G42">
        <v>0.6692</v>
      </c>
      <c r="H42" s="11">
        <f t="shared" si="0"/>
        <v>0.367</v>
      </c>
    </row>
    <row r="43" spans="2:8" ht="12.75">
      <c r="B43">
        <v>0.1902</v>
      </c>
      <c r="C43">
        <v>0.2601</v>
      </c>
      <c r="D43">
        <v>0.2277</v>
      </c>
      <c r="E43">
        <v>0.4607</v>
      </c>
      <c r="F43">
        <v>0.6899</v>
      </c>
      <c r="G43">
        <v>0.6849</v>
      </c>
      <c r="H43" s="11">
        <f t="shared" si="0"/>
        <v>0.367</v>
      </c>
    </row>
    <row r="44" spans="2:8" ht="12.75">
      <c r="B44">
        <v>0.1907</v>
      </c>
      <c r="C44">
        <v>0.259</v>
      </c>
      <c r="D44">
        <v>0.2278</v>
      </c>
      <c r="E44">
        <v>0.4616</v>
      </c>
      <c r="F44">
        <v>0.6899</v>
      </c>
      <c r="G44">
        <v>0.6995</v>
      </c>
      <c r="H44" s="11">
        <f t="shared" si="0"/>
        <v>0.369</v>
      </c>
    </row>
    <row r="45" spans="2:8" ht="12.75">
      <c r="B45">
        <v>0.1905</v>
      </c>
      <c r="C45">
        <v>0.2602</v>
      </c>
      <c r="D45">
        <v>0.2282</v>
      </c>
      <c r="E45">
        <v>0.4611</v>
      </c>
      <c r="F45">
        <v>0.6901</v>
      </c>
      <c r="G45">
        <v>0.6683</v>
      </c>
      <c r="H45" s="11">
        <f t="shared" si="0"/>
        <v>0.366</v>
      </c>
    </row>
    <row r="46" spans="2:8" ht="12.75">
      <c r="B46">
        <v>0.1902</v>
      </c>
      <c r="C46">
        <v>0.2596</v>
      </c>
      <c r="D46">
        <v>0.2274</v>
      </c>
      <c r="E46">
        <v>0.4606</v>
      </c>
      <c r="F46">
        <v>0.69</v>
      </c>
      <c r="G46">
        <v>0.6712</v>
      </c>
      <c r="H46" s="11">
        <f t="shared" si="0"/>
        <v>0.366</v>
      </c>
    </row>
    <row r="47" spans="2:8" ht="12.75">
      <c r="B47">
        <v>0.1901</v>
      </c>
      <c r="C47">
        <v>0.2592</v>
      </c>
      <c r="D47">
        <v>0.2278</v>
      </c>
      <c r="E47">
        <v>0.4632</v>
      </c>
      <c r="F47">
        <v>0.6899</v>
      </c>
      <c r="G47">
        <v>0.6693</v>
      </c>
      <c r="H47" s="11">
        <f t="shared" si="0"/>
        <v>0.366</v>
      </c>
    </row>
    <row r="48" spans="1:2" ht="15">
      <c r="A48" s="5" t="s">
        <v>54</v>
      </c>
      <c r="B48" s="11">
        <f>GEOMEAN(H38:H47)</f>
        <v>0.367</v>
      </c>
    </row>
    <row r="50" spans="1:2" ht="15">
      <c r="A50" s="5" t="s">
        <v>69</v>
      </c>
      <c r="B50" s="1">
        <v>1.77</v>
      </c>
    </row>
    <row r="52" spans="1:2" ht="15">
      <c r="A52" s="5" t="s">
        <v>68</v>
      </c>
      <c r="B52">
        <v>479</v>
      </c>
    </row>
    <row r="54" spans="1:2" ht="20.25">
      <c r="A54" s="4" t="s">
        <v>64</v>
      </c>
      <c r="B54" s="6">
        <f>GEOMEAN(1/B48,B50,1/B52)*568.19</f>
        <v>123</v>
      </c>
    </row>
    <row r="56" ht="20.25">
      <c r="A56" s="3" t="s">
        <v>19</v>
      </c>
    </row>
    <row r="58" spans="1:2" ht="15">
      <c r="A58" s="5" t="s">
        <v>70</v>
      </c>
      <c r="B58" s="2">
        <v>0.00637731481481481</v>
      </c>
    </row>
    <row r="60" spans="1:2" ht="20.25">
      <c r="A60" s="4" t="s">
        <v>19</v>
      </c>
      <c r="B60" s="6">
        <f>(1/B58)*0.8196</f>
        <v>129</v>
      </c>
    </row>
    <row r="62" ht="20.25">
      <c r="A62" s="3" t="s">
        <v>56</v>
      </c>
    </row>
    <row r="64" ht="15">
      <c r="A64" s="5" t="s">
        <v>71</v>
      </c>
    </row>
    <row r="65" spans="1:2" ht="12.75">
      <c r="A65" t="s">
        <v>20</v>
      </c>
      <c r="B65">
        <v>43.16</v>
      </c>
    </row>
    <row r="66" spans="1:2" ht="12.75">
      <c r="A66" t="s">
        <v>21</v>
      </c>
      <c r="B66">
        <v>25.19</v>
      </c>
    </row>
    <row r="67" spans="1:2" ht="12.75">
      <c r="A67" t="s">
        <v>5</v>
      </c>
      <c r="B67">
        <v>14.8</v>
      </c>
    </row>
    <row r="69" spans="1:2" ht="20.25">
      <c r="A69" s="4" t="s">
        <v>56</v>
      </c>
      <c r="B69" s="6">
        <f>B67*10.929</f>
        <v>162</v>
      </c>
    </row>
    <row r="71" spans="1:2" ht="20.25">
      <c r="A71" s="3" t="s">
        <v>59</v>
      </c>
      <c r="B71" s="3"/>
    </row>
    <row r="73" ht="15">
      <c r="A73" s="5" t="s">
        <v>22</v>
      </c>
    </row>
    <row r="74" spans="1:2" ht="12.75">
      <c r="A74" t="s">
        <v>23</v>
      </c>
      <c r="B74">
        <v>263</v>
      </c>
    </row>
    <row r="75" spans="1:2" ht="12.75">
      <c r="A75" t="s">
        <v>24</v>
      </c>
      <c r="B75">
        <v>149</v>
      </c>
    </row>
    <row r="76" spans="1:2" ht="12.75">
      <c r="A76" t="s">
        <v>25</v>
      </c>
      <c r="B76">
        <v>102</v>
      </c>
    </row>
    <row r="78" ht="15">
      <c r="A78" s="5" t="s">
        <v>26</v>
      </c>
    </row>
    <row r="79" spans="1:2" ht="12.75">
      <c r="A79" t="s">
        <v>23</v>
      </c>
      <c r="B79">
        <v>112</v>
      </c>
    </row>
    <row r="80" spans="1:2" ht="12.75">
      <c r="A80" t="s">
        <v>24</v>
      </c>
      <c r="B80">
        <v>99</v>
      </c>
    </row>
    <row r="81" spans="1:2" ht="12.75">
      <c r="A81" t="s">
        <v>25</v>
      </c>
      <c r="B81">
        <v>83</v>
      </c>
    </row>
    <row r="83" ht="15">
      <c r="A83" s="5" t="s">
        <v>27</v>
      </c>
    </row>
    <row r="84" spans="1:2" ht="12.75">
      <c r="A84" t="s">
        <v>23</v>
      </c>
      <c r="B84">
        <v>83</v>
      </c>
    </row>
    <row r="85" spans="1:2" ht="12.75">
      <c r="A85" t="s">
        <v>24</v>
      </c>
      <c r="B85">
        <v>90</v>
      </c>
    </row>
    <row r="86" spans="1:2" ht="12.75">
      <c r="A86" t="s">
        <v>25</v>
      </c>
      <c r="B86">
        <v>87</v>
      </c>
    </row>
    <row r="88" ht="15">
      <c r="A88" s="5" t="s">
        <v>28</v>
      </c>
    </row>
    <row r="89" spans="1:2" ht="12.75">
      <c r="A89" t="s">
        <v>23</v>
      </c>
      <c r="B89">
        <v>53</v>
      </c>
    </row>
    <row r="90" spans="1:2" ht="12.75">
      <c r="A90" t="s">
        <v>24</v>
      </c>
      <c r="B90">
        <v>52</v>
      </c>
    </row>
    <row r="91" spans="1:2" ht="12.75">
      <c r="A91" t="s">
        <v>25</v>
      </c>
      <c r="B91">
        <v>49</v>
      </c>
    </row>
    <row r="93" spans="1:2" ht="20.25">
      <c r="A93" s="4" t="s">
        <v>59</v>
      </c>
      <c r="B93" s="6">
        <f>GEOMEAN(B75,B80,B85,B90)*1.445</f>
        <v>132</v>
      </c>
    </row>
    <row r="95" ht="20.25">
      <c r="A95" s="3" t="s">
        <v>29</v>
      </c>
    </row>
    <row r="97" spans="1:2" ht="15">
      <c r="A97" s="5" t="s">
        <v>72</v>
      </c>
      <c r="B97" s="2">
        <v>0.011400462962963</v>
      </c>
    </row>
    <row r="99" spans="1:2" ht="20.25">
      <c r="A99" s="4" t="s">
        <v>29</v>
      </c>
      <c r="B99" s="6">
        <f>1/B97*1.478</f>
        <v>130</v>
      </c>
    </row>
    <row r="101" ht="20.25">
      <c r="A101" s="3" t="s">
        <v>57</v>
      </c>
    </row>
    <row r="103" spans="1:4" ht="15">
      <c r="A103" s="5" t="s">
        <v>73</v>
      </c>
      <c r="B103" s="10" t="s">
        <v>47</v>
      </c>
      <c r="C103" s="10" t="s">
        <v>48</v>
      </c>
      <c r="D103" s="10" t="s">
        <v>49</v>
      </c>
    </row>
    <row r="104" spans="1:4" ht="12.75">
      <c r="A104" t="s">
        <v>30</v>
      </c>
      <c r="B104" s="2">
        <v>0.877893518518518</v>
      </c>
      <c r="C104" s="2">
        <v>0.885694444444444</v>
      </c>
      <c r="D104" s="2">
        <f aca="true" t="shared" si="1" ref="D104:D111">C104-B104</f>
        <v>0.00780092592592596</v>
      </c>
    </row>
    <row r="105" spans="1:4" ht="12.75">
      <c r="A105" t="s">
        <v>31</v>
      </c>
      <c r="B105" s="2">
        <v>0.894166666666667</v>
      </c>
      <c r="C105" s="2">
        <v>0.896805555555556</v>
      </c>
      <c r="D105" s="2">
        <f t="shared" si="1"/>
        <v>0.00263888888888897</v>
      </c>
    </row>
    <row r="106" spans="1:4" ht="12.75">
      <c r="A106" t="s">
        <v>32</v>
      </c>
      <c r="B106" s="2">
        <v>0.898842592592593</v>
      </c>
      <c r="C106" s="2">
        <v>0.903819444444444</v>
      </c>
      <c r="D106" s="2">
        <f t="shared" si="1"/>
        <v>0.00497685185185093</v>
      </c>
    </row>
    <row r="107" spans="1:4" ht="12.75">
      <c r="A107" t="s">
        <v>33</v>
      </c>
      <c r="B107" s="2">
        <v>0.888703703703704</v>
      </c>
      <c r="C107" s="2">
        <v>0.890787037037037</v>
      </c>
      <c r="D107" s="2">
        <f t="shared" si="1"/>
        <v>0.00208333333333299</v>
      </c>
    </row>
    <row r="108" spans="1:4" ht="12.75">
      <c r="A108" t="s">
        <v>34</v>
      </c>
      <c r="B108" s="2">
        <v>0.891365740740741</v>
      </c>
      <c r="C108" s="2">
        <v>0.894166666666667</v>
      </c>
      <c r="D108" s="2">
        <f t="shared" si="1"/>
        <v>0.00280092592592596</v>
      </c>
    </row>
    <row r="109" spans="1:4" ht="12.75">
      <c r="A109" t="s">
        <v>35</v>
      </c>
      <c r="B109" s="2">
        <v>0.885694444444444</v>
      </c>
      <c r="C109" s="2">
        <v>0.888703703703704</v>
      </c>
      <c r="D109" s="2">
        <f t="shared" si="1"/>
        <v>0.00300925925925999</v>
      </c>
    </row>
    <row r="110" spans="1:4" ht="12.75">
      <c r="A110" t="s">
        <v>36</v>
      </c>
      <c r="B110" s="2">
        <v>0.890787037037037</v>
      </c>
      <c r="C110" s="2">
        <v>0.891365740740741</v>
      </c>
      <c r="D110" s="2">
        <f t="shared" si="1"/>
        <v>0.000578703703704053</v>
      </c>
    </row>
    <row r="111" spans="1:4" ht="12.75">
      <c r="A111" t="s">
        <v>37</v>
      </c>
      <c r="B111" s="2">
        <v>0.896805555555556</v>
      </c>
      <c r="C111" s="2">
        <v>0.898842592592593</v>
      </c>
      <c r="D111" s="2">
        <f t="shared" si="1"/>
        <v>0.00203703703703706</v>
      </c>
    </row>
    <row r="113" spans="1:2" ht="20.25">
      <c r="A113" s="4" t="s">
        <v>57</v>
      </c>
      <c r="B113" s="6">
        <f>GEOMEAN(1/D104,1/D105,1/D106,1/D107,1/D108,1/D109,1/D110,1/D111)*0.359</f>
        <v>138</v>
      </c>
    </row>
    <row r="115" ht="20.25">
      <c r="A115" s="3" t="s">
        <v>38</v>
      </c>
    </row>
    <row r="117" spans="1:2" ht="15">
      <c r="A117" s="5" t="s">
        <v>39</v>
      </c>
      <c r="B117" s="2">
        <v>0.00359953703703704</v>
      </c>
    </row>
    <row r="118" spans="1:2" ht="15">
      <c r="A118" s="5" t="s">
        <v>40</v>
      </c>
      <c r="B118" s="2">
        <v>0.0128009259259259</v>
      </c>
    </row>
    <row r="119" spans="1:2" ht="15">
      <c r="A119" s="5" t="s">
        <v>41</v>
      </c>
      <c r="B119" s="2">
        <v>0.036087962962963</v>
      </c>
    </row>
    <row r="120" spans="1:2" ht="15">
      <c r="A120" s="5" t="s">
        <v>42</v>
      </c>
      <c r="B120" s="2">
        <v>0.0182523148148148</v>
      </c>
    </row>
    <row r="121" spans="1:2" ht="15">
      <c r="A121" s="5" t="s">
        <v>43</v>
      </c>
      <c r="B121" s="2">
        <v>0.0227430555555556</v>
      </c>
    </row>
    <row r="123" spans="1:2" ht="20.25">
      <c r="A123" s="4" t="s">
        <v>38</v>
      </c>
      <c r="B123" s="6">
        <f>GEOMEAN(1/B117,1/B118,1/B119,1/B120,1/B121)*1.821</f>
        <v>124</v>
      </c>
    </row>
    <row r="125" ht="20.25">
      <c r="A125" s="3" t="s">
        <v>55</v>
      </c>
    </row>
    <row r="127" ht="12.75">
      <c r="A127" s="7" t="s">
        <v>44</v>
      </c>
    </row>
    <row r="128" spans="1:2" ht="12.75">
      <c r="A128" t="s">
        <v>45</v>
      </c>
      <c r="B128">
        <v>2481</v>
      </c>
    </row>
    <row r="129" spans="1:2" ht="12.75">
      <c r="A129" t="s">
        <v>24</v>
      </c>
      <c r="B129">
        <v>795</v>
      </c>
    </row>
    <row r="130" spans="1:2" ht="12.75">
      <c r="A130" t="s">
        <v>46</v>
      </c>
      <c r="B130">
        <v>67</v>
      </c>
    </row>
    <row r="132" spans="1:2" ht="20.25">
      <c r="A132" s="4" t="s">
        <v>55</v>
      </c>
      <c r="B132" s="6">
        <f>(B128*0.15+B129*0.7+B130*0.15)*0.1515</f>
        <v>142</v>
      </c>
    </row>
    <row r="134" spans="1:2" ht="23.25">
      <c r="A134" s="8" t="s">
        <v>58</v>
      </c>
      <c r="B134" s="9">
        <f>GEOMEAN(B16,B23,B33,B54,B60,B69,B93,B99,B113,B123,B132)</f>
        <v>134</v>
      </c>
    </row>
    <row r="136" spans="1:2" ht="18">
      <c r="A136" s="12" t="s">
        <v>62</v>
      </c>
      <c r="B136" s="13">
        <f>GEOMEAN(B23,B33,B93,B99,B123)</f>
        <v>128</v>
      </c>
    </row>
    <row r="138" spans="1:2" ht="18">
      <c r="A138" s="12" t="s">
        <v>63</v>
      </c>
      <c r="B138" s="13">
        <f>GEOMEAN(B16,B54,B60,B69,B113,B132)</f>
        <v>138</v>
      </c>
    </row>
  </sheetData>
  <printOptions/>
  <pageMargins left="0.75" right="0.75" top="1" bottom="1" header="0.5" footer="0.5"/>
  <pageSetup horizontalDpi="204" verticalDpi="204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8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bestFit="1" customWidth="1"/>
    <col min="2" max="2" width="11.140625" style="0" customWidth="1"/>
  </cols>
  <sheetData>
    <row r="1" ht="20.25">
      <c r="A1" s="3" t="s">
        <v>61</v>
      </c>
    </row>
    <row r="3" ht="15">
      <c r="A3" s="5" t="s">
        <v>65</v>
      </c>
    </row>
    <row r="4" spans="1:2" ht="12.75">
      <c r="A4" t="s">
        <v>0</v>
      </c>
      <c r="B4" s="1">
        <v>3.13</v>
      </c>
    </row>
    <row r="5" spans="1:2" ht="12.75">
      <c r="A5" t="s">
        <v>1</v>
      </c>
      <c r="B5" s="1">
        <v>1.95</v>
      </c>
    </row>
    <row r="7" ht="15">
      <c r="A7" s="5" t="s">
        <v>66</v>
      </c>
    </row>
    <row r="8" spans="1:2" ht="12.75">
      <c r="A8" t="s">
        <v>2</v>
      </c>
      <c r="B8" s="1">
        <v>2.51</v>
      </c>
    </row>
    <row r="9" spans="1:2" ht="12.75">
      <c r="A9" t="s">
        <v>3</v>
      </c>
      <c r="B9" s="1">
        <v>2.05</v>
      </c>
    </row>
    <row r="10" spans="1:2" ht="12.75">
      <c r="A10" t="s">
        <v>4</v>
      </c>
      <c r="B10" s="1">
        <v>1.95</v>
      </c>
    </row>
    <row r="11" spans="1:2" ht="12.75">
      <c r="A11" t="s">
        <v>5</v>
      </c>
      <c r="B11" s="1">
        <v>2.34</v>
      </c>
    </row>
    <row r="12" spans="1:2" ht="12.75">
      <c r="A12" t="s">
        <v>6</v>
      </c>
      <c r="B12" s="2">
        <v>0.0018287037037037</v>
      </c>
    </row>
    <row r="14" spans="1:2" ht="15">
      <c r="A14" s="5" t="s">
        <v>67</v>
      </c>
      <c r="B14" s="2">
        <v>0.016412037037037</v>
      </c>
    </row>
    <row r="16" spans="1:2" ht="20.25">
      <c r="A16" s="4" t="s">
        <v>61</v>
      </c>
      <c r="B16" s="6">
        <f>GEOMEAN(B4,B5,B11,1/B12,1/B14)*10.9</f>
        <v>149</v>
      </c>
    </row>
    <row r="18" ht="20.25">
      <c r="A18" s="3" t="s">
        <v>60</v>
      </c>
    </row>
    <row r="20" spans="1:2" ht="15">
      <c r="A20" s="5" t="s">
        <v>7</v>
      </c>
      <c r="B20" s="2">
        <v>0.00159722222222222</v>
      </c>
    </row>
    <row r="21" spans="1:2" ht="15">
      <c r="A21" s="5" t="s">
        <v>50</v>
      </c>
      <c r="B21" s="2">
        <v>0.00329861111111111</v>
      </c>
    </row>
    <row r="23" spans="1:2" ht="20.25">
      <c r="A23" s="4" t="s">
        <v>60</v>
      </c>
      <c r="B23" s="6">
        <f>GEOMEAN(1/B20,1/B21)*0.312</f>
        <v>136</v>
      </c>
    </row>
    <row r="25" ht="20.25">
      <c r="A25" s="3" t="s">
        <v>9</v>
      </c>
    </row>
    <row r="27" spans="1:2" ht="15">
      <c r="A27" s="5" t="s">
        <v>10</v>
      </c>
      <c r="B27" s="2">
        <v>0.0034375</v>
      </c>
    </row>
    <row r="28" spans="1:2" ht="15">
      <c r="A28" s="5" t="s">
        <v>11</v>
      </c>
      <c r="B28" s="2">
        <v>0.00587962962962963</v>
      </c>
    </row>
    <row r="29" spans="1:2" ht="15">
      <c r="A29" s="5" t="s">
        <v>12</v>
      </c>
      <c r="B29" s="2">
        <v>0.00131944444444444</v>
      </c>
    </row>
    <row r="30" spans="1:2" ht="15">
      <c r="A30" s="5" t="s">
        <v>51</v>
      </c>
      <c r="B30" s="2">
        <v>0.00201388888888889</v>
      </c>
    </row>
    <row r="31" spans="1:2" ht="15">
      <c r="A31" s="5" t="s">
        <v>52</v>
      </c>
      <c r="B31" s="2">
        <v>0.00134259259259259</v>
      </c>
    </row>
    <row r="33" spans="1:2" ht="20.25">
      <c r="A33" s="4" t="s">
        <v>9</v>
      </c>
      <c r="B33" s="6">
        <f>GEOMEAN(1/B27,1/B28,1/B29,1/B30,1/B31)*0.324</f>
        <v>138</v>
      </c>
    </row>
    <row r="35" ht="20.25">
      <c r="A35" s="3" t="s">
        <v>64</v>
      </c>
    </row>
    <row r="37" spans="1:8" ht="15">
      <c r="A37" s="5" t="s">
        <v>13</v>
      </c>
      <c r="B37" s="10" t="s">
        <v>14</v>
      </c>
      <c r="C37" s="10" t="s">
        <v>15</v>
      </c>
      <c r="D37" s="10" t="s">
        <v>16</v>
      </c>
      <c r="E37" s="10" t="s">
        <v>17</v>
      </c>
      <c r="F37" s="10" t="s">
        <v>18</v>
      </c>
      <c r="G37" s="10" t="s">
        <v>8</v>
      </c>
      <c r="H37" s="10" t="s">
        <v>53</v>
      </c>
    </row>
    <row r="38" spans="2:8" ht="12.75">
      <c r="B38">
        <v>0.1788</v>
      </c>
      <c r="C38">
        <v>0.2497</v>
      </c>
      <c r="D38">
        <v>0.213</v>
      </c>
      <c r="E38">
        <v>0.4295</v>
      </c>
      <c r="F38">
        <v>0.6899</v>
      </c>
      <c r="G38">
        <v>0.6755</v>
      </c>
      <c r="H38" s="11">
        <f>GEOMEAN(B38:G38)</f>
        <v>0.352</v>
      </c>
    </row>
    <row r="39" spans="2:8" ht="12.75">
      <c r="B39">
        <v>0.1789</v>
      </c>
      <c r="C39">
        <v>0.2499</v>
      </c>
      <c r="D39">
        <v>0.2129</v>
      </c>
      <c r="E39">
        <v>0.4297</v>
      </c>
      <c r="F39">
        <v>0.6897</v>
      </c>
      <c r="G39">
        <v>0.6604</v>
      </c>
      <c r="H39" s="11">
        <f aca="true" t="shared" si="0" ref="H39:H47">GEOMEAN(B39:G39)</f>
        <v>0.351</v>
      </c>
    </row>
    <row r="40" spans="2:8" ht="12.75">
      <c r="B40">
        <v>0.1788</v>
      </c>
      <c r="C40">
        <v>0.2495</v>
      </c>
      <c r="D40">
        <v>0.2125</v>
      </c>
      <c r="E40">
        <v>0.429</v>
      </c>
      <c r="F40">
        <v>0.6897</v>
      </c>
      <c r="G40">
        <v>0.6586</v>
      </c>
      <c r="H40" s="11">
        <f t="shared" si="0"/>
        <v>0.35</v>
      </c>
    </row>
    <row r="41" spans="2:8" ht="12.75">
      <c r="B41">
        <v>0.1787</v>
      </c>
      <c r="C41">
        <v>0.2501</v>
      </c>
      <c r="D41">
        <v>0.2129</v>
      </c>
      <c r="E41">
        <v>0.4292</v>
      </c>
      <c r="F41">
        <v>0.6898</v>
      </c>
      <c r="G41">
        <v>0.6746</v>
      </c>
      <c r="H41" s="11">
        <f t="shared" si="0"/>
        <v>0.352</v>
      </c>
    </row>
    <row r="42" spans="2:8" ht="12.75">
      <c r="B42">
        <v>0.1789</v>
      </c>
      <c r="C42">
        <v>0.2495</v>
      </c>
      <c r="D42">
        <v>0.2125</v>
      </c>
      <c r="E42">
        <v>0.4288</v>
      </c>
      <c r="F42">
        <v>0.6898</v>
      </c>
      <c r="G42">
        <v>0.6602</v>
      </c>
      <c r="H42" s="11">
        <f t="shared" si="0"/>
        <v>0.35</v>
      </c>
    </row>
    <row r="43" spans="2:8" ht="12.75">
      <c r="B43">
        <v>0.1788</v>
      </c>
      <c r="C43">
        <v>0.2499</v>
      </c>
      <c r="D43">
        <v>0.2128</v>
      </c>
      <c r="E43">
        <v>0.429</v>
      </c>
      <c r="F43">
        <v>0.6898</v>
      </c>
      <c r="G43">
        <v>0.6603</v>
      </c>
      <c r="H43" s="11">
        <f t="shared" si="0"/>
        <v>0.351</v>
      </c>
    </row>
    <row r="44" spans="2:8" ht="12.75">
      <c r="B44">
        <v>0.1786</v>
      </c>
      <c r="C44">
        <v>0.2492</v>
      </c>
      <c r="D44">
        <v>0.2126</v>
      </c>
      <c r="E44">
        <v>0.4292</v>
      </c>
      <c r="F44">
        <v>0.6898</v>
      </c>
      <c r="G44">
        <v>0.6611</v>
      </c>
      <c r="H44" s="11">
        <f t="shared" si="0"/>
        <v>0.35</v>
      </c>
    </row>
    <row r="45" spans="2:8" ht="12.75">
      <c r="B45">
        <v>0.1789</v>
      </c>
      <c r="C45">
        <v>0.2495</v>
      </c>
      <c r="D45">
        <v>0.2126</v>
      </c>
      <c r="E45">
        <v>0.4289</v>
      </c>
      <c r="F45">
        <v>0.6898</v>
      </c>
      <c r="G45">
        <v>0.6584</v>
      </c>
      <c r="H45" s="11">
        <f t="shared" si="0"/>
        <v>0.35</v>
      </c>
    </row>
    <row r="46" spans="2:8" ht="12.75">
      <c r="B46">
        <v>0.1787</v>
      </c>
      <c r="C46">
        <v>0.249</v>
      </c>
      <c r="D46">
        <v>0.212</v>
      </c>
      <c r="E46">
        <v>0.4288</v>
      </c>
      <c r="F46">
        <v>0.6898</v>
      </c>
      <c r="G46">
        <v>0.6589</v>
      </c>
      <c r="H46" s="11">
        <f t="shared" si="0"/>
        <v>0.35</v>
      </c>
    </row>
    <row r="47" spans="2:8" ht="12.75">
      <c r="B47">
        <v>0.1794</v>
      </c>
      <c r="C47">
        <v>0.2502</v>
      </c>
      <c r="D47">
        <v>0.2126</v>
      </c>
      <c r="E47">
        <v>0.4289</v>
      </c>
      <c r="F47">
        <v>0.6899</v>
      </c>
      <c r="G47">
        <v>0.6609</v>
      </c>
      <c r="H47" s="11">
        <f t="shared" si="0"/>
        <v>0.351</v>
      </c>
    </row>
    <row r="48" spans="1:2" ht="15">
      <c r="A48" s="5" t="s">
        <v>54</v>
      </c>
      <c r="B48" s="11">
        <f>GEOMEAN(H38:H47)</f>
        <v>0.351</v>
      </c>
    </row>
    <row r="50" spans="1:2" ht="15">
      <c r="A50" s="5" t="s">
        <v>69</v>
      </c>
      <c r="B50" s="1">
        <v>1.88</v>
      </c>
    </row>
    <row r="52" spans="1:2" ht="15">
      <c r="A52" s="5" t="s">
        <v>68</v>
      </c>
      <c r="B52">
        <v>454</v>
      </c>
    </row>
    <row r="54" spans="1:2" ht="20.25">
      <c r="A54" s="4" t="s">
        <v>64</v>
      </c>
      <c r="B54" s="6">
        <f>GEOMEAN(1/B48,B50,1/B52)*568.19</f>
        <v>129</v>
      </c>
    </row>
    <row r="56" ht="20.25">
      <c r="A56" s="3" t="s">
        <v>19</v>
      </c>
    </row>
    <row r="58" spans="1:2" ht="15">
      <c r="A58" s="5" t="s">
        <v>70</v>
      </c>
      <c r="B58" s="2">
        <v>0.0059375</v>
      </c>
    </row>
    <row r="60" spans="1:2" ht="20.25">
      <c r="A60" s="4" t="s">
        <v>19</v>
      </c>
      <c r="B60" s="6">
        <f>(1/B58)*0.8196</f>
        <v>138</v>
      </c>
    </row>
    <row r="62" ht="20.25">
      <c r="A62" s="3" t="s">
        <v>56</v>
      </c>
    </row>
    <row r="64" ht="15">
      <c r="A64" s="5" t="s">
        <v>71</v>
      </c>
    </row>
    <row r="65" spans="1:2" ht="12.75">
      <c r="A65" t="s">
        <v>20</v>
      </c>
      <c r="B65">
        <v>46.45</v>
      </c>
    </row>
    <row r="66" spans="1:2" ht="12.75">
      <c r="A66" t="s">
        <v>21</v>
      </c>
      <c r="B66">
        <v>26.58</v>
      </c>
    </row>
    <row r="67" spans="1:2" ht="12.75">
      <c r="A67" t="s">
        <v>5</v>
      </c>
      <c r="B67">
        <v>15.74</v>
      </c>
    </row>
    <row r="69" spans="1:2" ht="20.25">
      <c r="A69" s="4" t="s">
        <v>56</v>
      </c>
      <c r="B69" s="6">
        <f>B67*10.929</f>
        <v>172</v>
      </c>
    </row>
    <row r="71" spans="1:2" ht="20.25">
      <c r="A71" s="3" t="s">
        <v>59</v>
      </c>
      <c r="B71" s="3"/>
    </row>
    <row r="73" ht="15">
      <c r="A73" s="5" t="s">
        <v>22</v>
      </c>
    </row>
    <row r="74" spans="1:2" ht="12.75">
      <c r="A74" t="s">
        <v>23</v>
      </c>
      <c r="B74">
        <v>272</v>
      </c>
    </row>
    <row r="75" spans="1:2" ht="12.75">
      <c r="A75" t="s">
        <v>24</v>
      </c>
      <c r="B75">
        <v>150</v>
      </c>
    </row>
    <row r="76" spans="1:2" ht="12.75">
      <c r="A76" t="s">
        <v>25</v>
      </c>
      <c r="B76">
        <v>102</v>
      </c>
    </row>
    <row r="78" ht="15">
      <c r="A78" s="5" t="s">
        <v>26</v>
      </c>
    </row>
    <row r="79" spans="1:2" ht="12.75">
      <c r="A79" t="s">
        <v>23</v>
      </c>
      <c r="B79">
        <v>114</v>
      </c>
    </row>
    <row r="80" spans="1:2" ht="12.75">
      <c r="A80" t="s">
        <v>24</v>
      </c>
      <c r="B80">
        <v>104</v>
      </c>
    </row>
    <row r="81" spans="1:2" ht="12.75">
      <c r="A81" t="s">
        <v>25</v>
      </c>
      <c r="B81">
        <v>87</v>
      </c>
    </row>
    <row r="83" ht="15">
      <c r="A83" s="5" t="s">
        <v>27</v>
      </c>
    </row>
    <row r="84" spans="1:2" ht="12.75">
      <c r="A84" t="s">
        <v>23</v>
      </c>
      <c r="B84">
        <v>89</v>
      </c>
    </row>
    <row r="85" spans="1:2" ht="12.75">
      <c r="A85" t="s">
        <v>24</v>
      </c>
      <c r="B85">
        <v>92</v>
      </c>
    </row>
    <row r="86" spans="1:2" ht="12.75">
      <c r="A86" t="s">
        <v>25</v>
      </c>
      <c r="B86">
        <v>90</v>
      </c>
    </row>
    <row r="88" ht="15">
      <c r="A88" s="5" t="s">
        <v>28</v>
      </c>
    </row>
    <row r="89" spans="1:2" ht="12.75">
      <c r="A89" t="s">
        <v>23</v>
      </c>
      <c r="B89">
        <v>58</v>
      </c>
    </row>
    <row r="90" spans="1:2" ht="12.75">
      <c r="A90" t="s">
        <v>24</v>
      </c>
      <c r="B90">
        <v>53</v>
      </c>
    </row>
    <row r="91" spans="1:2" ht="12.75">
      <c r="A91" t="s">
        <v>25</v>
      </c>
      <c r="B91">
        <v>54</v>
      </c>
    </row>
    <row r="93" spans="1:2" ht="20.25">
      <c r="A93" s="4" t="s">
        <v>59</v>
      </c>
      <c r="B93" s="6">
        <f>GEOMEAN(B75,B80,B85,B90)*1.445</f>
        <v>135</v>
      </c>
    </row>
    <row r="95" ht="20.25">
      <c r="A95" s="3" t="s">
        <v>29</v>
      </c>
    </row>
    <row r="97" spans="1:2" ht="15">
      <c r="A97" s="5" t="s">
        <v>72</v>
      </c>
      <c r="B97" s="2">
        <v>0.010625</v>
      </c>
    </row>
    <row r="99" spans="1:2" ht="20.25">
      <c r="A99" s="4" t="s">
        <v>29</v>
      </c>
      <c r="B99" s="6">
        <f>1/B97*1.478</f>
        <v>139</v>
      </c>
    </row>
    <row r="101" ht="20.25">
      <c r="A101" s="3" t="s">
        <v>57</v>
      </c>
    </row>
    <row r="103" spans="1:4" ht="15">
      <c r="A103" s="5" t="s">
        <v>73</v>
      </c>
      <c r="B103" s="10" t="s">
        <v>47</v>
      </c>
      <c r="C103" s="10" t="s">
        <v>48</v>
      </c>
      <c r="D103" s="10" t="s">
        <v>49</v>
      </c>
    </row>
    <row r="104" spans="1:4" ht="12.75">
      <c r="A104" t="s">
        <v>30</v>
      </c>
      <c r="B104" s="2">
        <v>0.271990740740741</v>
      </c>
      <c r="C104" s="2">
        <v>0.278981481481481</v>
      </c>
      <c r="D104" s="2">
        <f aca="true" t="shared" si="1" ref="D104:D111">C104-B104</f>
        <v>0.00699074074074002</v>
      </c>
    </row>
    <row r="105" spans="1:4" ht="12.75">
      <c r="A105" t="s">
        <v>31</v>
      </c>
      <c r="B105" s="2">
        <v>0.287060185185185</v>
      </c>
      <c r="C105" s="2">
        <v>0.289537037037037</v>
      </c>
      <c r="D105" s="2">
        <f t="shared" si="1"/>
        <v>0.00247685185185198</v>
      </c>
    </row>
    <row r="106" spans="1:4" ht="12.75">
      <c r="A106" t="s">
        <v>32</v>
      </c>
      <c r="B106" s="2">
        <v>0.29150462962963</v>
      </c>
      <c r="C106" s="2">
        <v>0.296157407407407</v>
      </c>
      <c r="D106" s="2">
        <f t="shared" si="1"/>
        <v>0.00465277777777701</v>
      </c>
    </row>
    <row r="107" spans="1:4" ht="12.75">
      <c r="A107" t="s">
        <v>33</v>
      </c>
      <c r="B107" s="2">
        <v>0.281759259259259</v>
      </c>
      <c r="C107" s="2">
        <v>0.283819444444444</v>
      </c>
      <c r="D107" s="2">
        <f t="shared" si="1"/>
        <v>0.00206018518518503</v>
      </c>
    </row>
    <row r="108" spans="1:4" ht="12.75">
      <c r="A108" t="s">
        <v>34</v>
      </c>
      <c r="B108" s="2">
        <v>0.284398148148148</v>
      </c>
      <c r="C108" s="2">
        <v>0.287060185185185</v>
      </c>
      <c r="D108" s="2">
        <f t="shared" si="1"/>
        <v>0.00266203703703699</v>
      </c>
    </row>
    <row r="109" spans="1:4" ht="12.75">
      <c r="A109" t="s">
        <v>35</v>
      </c>
      <c r="B109" s="2">
        <v>0.278981481481481</v>
      </c>
      <c r="C109" s="2">
        <v>0.281759259259259</v>
      </c>
      <c r="D109" s="2">
        <f t="shared" si="1"/>
        <v>0.00277777777777799</v>
      </c>
    </row>
    <row r="110" spans="1:4" ht="12.75">
      <c r="A110" t="s">
        <v>36</v>
      </c>
      <c r="B110" s="2">
        <v>0.283819444444444</v>
      </c>
      <c r="C110" s="2">
        <v>0.284398148148148</v>
      </c>
      <c r="D110" s="2">
        <f t="shared" si="1"/>
        <v>0.000578703703703998</v>
      </c>
    </row>
    <row r="111" spans="1:4" ht="12.75">
      <c r="A111" t="s">
        <v>37</v>
      </c>
      <c r="B111" s="2">
        <v>0.289537037037037</v>
      </c>
      <c r="C111" s="2">
        <v>0.29150462962963</v>
      </c>
      <c r="D111" s="2">
        <f t="shared" si="1"/>
        <v>0.00196759259259299</v>
      </c>
    </row>
    <row r="113" spans="1:2" ht="20.25">
      <c r="A113" s="4" t="s">
        <v>57</v>
      </c>
      <c r="B113" s="6">
        <f>GEOMEAN(1/D104,1/D105,1/D106,1/D107,1/D108,1/D109,1/D110,1/D111)*0.359</f>
        <v>145</v>
      </c>
    </row>
    <row r="115" ht="20.25">
      <c r="A115" s="3" t="s">
        <v>38</v>
      </c>
    </row>
    <row r="117" spans="1:2" ht="15">
      <c r="A117" s="5" t="s">
        <v>39</v>
      </c>
      <c r="B117" s="2">
        <v>0.0034837962962963</v>
      </c>
    </row>
    <row r="118" spans="1:2" ht="15">
      <c r="A118" s="5" t="s">
        <v>40</v>
      </c>
      <c r="B118" s="2">
        <v>0.0119560185185185</v>
      </c>
    </row>
    <row r="119" spans="1:2" ht="15">
      <c r="A119" s="5" t="s">
        <v>41</v>
      </c>
      <c r="B119" s="2">
        <v>0.033587962962963</v>
      </c>
    </row>
    <row r="120" spans="1:2" ht="15">
      <c r="A120" s="5" t="s">
        <v>42</v>
      </c>
      <c r="B120" s="2">
        <v>0.0170138888888889</v>
      </c>
    </row>
    <row r="121" spans="1:2" ht="15">
      <c r="A121" s="5" t="s">
        <v>43</v>
      </c>
      <c r="B121" s="2">
        <v>0.0212268518518519</v>
      </c>
    </row>
    <row r="123" spans="1:2" ht="20.25">
      <c r="A123" s="4" t="s">
        <v>38</v>
      </c>
      <c r="B123" s="6">
        <f>GEOMEAN(1/B117,1/B118,1/B119,1/B120,1/B121)*1.821</f>
        <v>132</v>
      </c>
    </row>
    <row r="125" ht="20.25">
      <c r="A125" s="3" t="s">
        <v>55</v>
      </c>
    </row>
    <row r="127" ht="12.75">
      <c r="A127" s="7" t="s">
        <v>44</v>
      </c>
    </row>
    <row r="128" spans="1:2" ht="12.75">
      <c r="A128" t="s">
        <v>45</v>
      </c>
      <c r="B128">
        <v>2589</v>
      </c>
    </row>
    <row r="129" spans="1:2" ht="12.75">
      <c r="A129" t="s">
        <v>24</v>
      </c>
      <c r="B129">
        <v>825</v>
      </c>
    </row>
    <row r="130" spans="1:2" ht="12.75">
      <c r="A130" t="s">
        <v>46</v>
      </c>
      <c r="B130">
        <v>67</v>
      </c>
    </row>
    <row r="132" spans="1:2" ht="20.25">
      <c r="A132" s="4" t="s">
        <v>55</v>
      </c>
      <c r="B132" s="6">
        <f>(B128*0.15+B129*0.7+B130*0.15)*0.1515</f>
        <v>148</v>
      </c>
    </row>
    <row r="134" spans="1:2" ht="23.25">
      <c r="A134" s="8" t="s">
        <v>58</v>
      </c>
      <c r="B134" s="9">
        <f>GEOMEAN(B16,B23,B33,B54,B60,B69,B93,B99,B113,B123,B132)</f>
        <v>141</v>
      </c>
    </row>
    <row r="136" spans="1:2" ht="18">
      <c r="A136" s="12" t="s">
        <v>62</v>
      </c>
      <c r="B136" s="13">
        <f>GEOMEAN(B23,B33,B93,B99,B123)</f>
        <v>136</v>
      </c>
    </row>
    <row r="138" spans="1:2" ht="18">
      <c r="A138" s="12" t="s">
        <v>63</v>
      </c>
      <c r="B138" s="13">
        <f>GEOMEAN(B16,B54,B60,B69,B113,B132)</f>
        <v>146</v>
      </c>
    </row>
  </sheetData>
  <printOptions/>
  <pageMargins left="0.75" right="0.75" top="1" bottom="1" header="0.5" footer="0.5"/>
  <pageSetup horizontalDpi="204" verticalDpi="204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8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bestFit="1" customWidth="1"/>
    <col min="2" max="2" width="11.140625" style="0" customWidth="1"/>
  </cols>
  <sheetData>
    <row r="1" ht="20.25">
      <c r="A1" s="3" t="s">
        <v>61</v>
      </c>
    </row>
    <row r="3" ht="15">
      <c r="A3" s="5" t="s">
        <v>65</v>
      </c>
    </row>
    <row r="4" spans="1:2" ht="12.75">
      <c r="A4" t="s">
        <v>0</v>
      </c>
      <c r="B4" s="1">
        <v>2.68</v>
      </c>
    </row>
    <row r="5" spans="1:2" ht="12.75">
      <c r="A5" t="s">
        <v>1</v>
      </c>
      <c r="B5" s="1">
        <v>2.19</v>
      </c>
    </row>
    <row r="7" ht="15">
      <c r="A7" s="5" t="s">
        <v>66</v>
      </c>
    </row>
    <row r="8" spans="1:2" ht="12.75">
      <c r="A8" t="s">
        <v>2</v>
      </c>
      <c r="B8" s="1">
        <v>1.57</v>
      </c>
    </row>
    <row r="9" spans="1:2" ht="12.75">
      <c r="A9" t="s">
        <v>3</v>
      </c>
      <c r="B9" s="1">
        <v>2.05</v>
      </c>
    </row>
    <row r="10" spans="1:2" ht="12.75">
      <c r="A10" t="s">
        <v>4</v>
      </c>
      <c r="B10" s="1">
        <v>1.93</v>
      </c>
    </row>
    <row r="11" spans="1:2" ht="12.75">
      <c r="A11" t="s">
        <v>5</v>
      </c>
      <c r="B11" s="1">
        <v>1.68</v>
      </c>
    </row>
    <row r="12" spans="1:2" ht="12.75">
      <c r="A12" t="s">
        <v>6</v>
      </c>
      <c r="B12" s="2">
        <v>0.00189814814814815</v>
      </c>
    </row>
    <row r="14" spans="1:2" ht="15">
      <c r="A14" s="5" t="s">
        <v>67</v>
      </c>
      <c r="B14" s="2">
        <v>0.0160532407407407</v>
      </c>
    </row>
    <row r="16" spans="1:2" ht="20.25">
      <c r="A16" s="4" t="s">
        <v>61</v>
      </c>
      <c r="B16" s="6">
        <f>GEOMEAN(B4,B5,B11,1/B12,1/B14)*10.9</f>
        <v>138</v>
      </c>
    </row>
    <row r="18" ht="20.25">
      <c r="A18" s="3" t="s">
        <v>60</v>
      </c>
    </row>
    <row r="20" spans="1:2" ht="15">
      <c r="A20" s="5" t="s">
        <v>7</v>
      </c>
      <c r="B20" s="2">
        <v>0.00134259259259259</v>
      </c>
    </row>
    <row r="21" spans="1:2" ht="15">
      <c r="A21" s="5" t="s">
        <v>50</v>
      </c>
      <c r="B21" s="2">
        <v>0.00261574074074074</v>
      </c>
    </row>
    <row r="23" spans="1:2" ht="20.25">
      <c r="A23" s="4" t="s">
        <v>60</v>
      </c>
      <c r="B23" s="6">
        <f>GEOMEAN(1/B20,1/B21)*0.312</f>
        <v>166</v>
      </c>
    </row>
    <row r="25" ht="20.25">
      <c r="A25" s="3" t="s">
        <v>9</v>
      </c>
    </row>
    <row r="27" spans="1:2" ht="15">
      <c r="A27" s="5" t="s">
        <v>10</v>
      </c>
      <c r="B27" s="2">
        <v>0.0028587962962963</v>
      </c>
    </row>
    <row r="28" spans="1:2" ht="15">
      <c r="A28" s="5" t="s">
        <v>11</v>
      </c>
      <c r="B28" s="2">
        <v>0.00585648148148148</v>
      </c>
    </row>
    <row r="29" spans="1:2" ht="15">
      <c r="A29" s="5" t="s">
        <v>12</v>
      </c>
      <c r="B29" s="2">
        <v>0.00107638888888889</v>
      </c>
    </row>
    <row r="30" spans="1:2" ht="15">
      <c r="A30" s="5" t="s">
        <v>51</v>
      </c>
      <c r="B30" s="2">
        <v>0.00173611111111111</v>
      </c>
    </row>
    <row r="31" spans="1:2" ht="15">
      <c r="A31" s="5" t="s">
        <v>52</v>
      </c>
      <c r="B31" s="2">
        <v>0.00137731481481481</v>
      </c>
    </row>
    <row r="33" spans="1:2" ht="20.25">
      <c r="A33" s="4" t="s">
        <v>9</v>
      </c>
      <c r="B33" s="6">
        <f>GEOMEAN(1/B27,1/B28,1/B29,1/B30,1/B31)*0.324</f>
        <v>153</v>
      </c>
    </row>
    <row r="35" ht="20.25">
      <c r="A35" s="3" t="s">
        <v>64</v>
      </c>
    </row>
    <row r="37" spans="1:8" ht="15">
      <c r="A37" s="5" t="s">
        <v>13</v>
      </c>
      <c r="B37" s="10" t="s">
        <v>14</v>
      </c>
      <c r="C37" s="10" t="s">
        <v>15</v>
      </c>
      <c r="D37" s="10" t="s">
        <v>16</v>
      </c>
      <c r="E37" s="10" t="s">
        <v>17</v>
      </c>
      <c r="F37" s="10" t="s">
        <v>18</v>
      </c>
      <c r="G37" s="10" t="s">
        <v>8</v>
      </c>
      <c r="H37" s="10" t="s">
        <v>53</v>
      </c>
    </row>
    <row r="38" spans="2:8" ht="12.75">
      <c r="B38">
        <v>0.3492</v>
      </c>
      <c r="C38">
        <v>0.1934</v>
      </c>
      <c r="D38">
        <v>0.1366</v>
      </c>
      <c r="E38">
        <v>0.3687</v>
      </c>
      <c r="F38">
        <v>0.688</v>
      </c>
      <c r="G38">
        <v>0.6605</v>
      </c>
      <c r="H38" s="11">
        <f>GEOMEAN(B38:G38)</f>
        <v>0.34</v>
      </c>
    </row>
    <row r="39" spans="2:8" ht="12.75">
      <c r="B39">
        <v>0.3492</v>
      </c>
      <c r="C39">
        <v>0.1942</v>
      </c>
      <c r="D39">
        <v>0.1349</v>
      </c>
      <c r="E39">
        <v>0.3686</v>
      </c>
      <c r="F39">
        <v>0.6873</v>
      </c>
      <c r="G39">
        <v>0.6629</v>
      </c>
      <c r="H39" s="11">
        <f aca="true" t="shared" si="0" ref="H39:H47">GEOMEAN(B39:G39)</f>
        <v>0.34</v>
      </c>
    </row>
    <row r="40" spans="2:8" ht="12.75">
      <c r="B40">
        <v>0.3487</v>
      </c>
      <c r="C40">
        <v>0.1938</v>
      </c>
      <c r="D40">
        <v>0.1346</v>
      </c>
      <c r="E40">
        <v>0.3688</v>
      </c>
      <c r="F40">
        <v>0.6874</v>
      </c>
      <c r="G40">
        <v>0.6621</v>
      </c>
      <c r="H40" s="11">
        <f t="shared" si="0"/>
        <v>0.339</v>
      </c>
    </row>
    <row r="41" spans="2:8" ht="12.75">
      <c r="B41">
        <v>0.3492</v>
      </c>
      <c r="C41">
        <v>0.1941</v>
      </c>
      <c r="D41">
        <v>0.1345</v>
      </c>
      <c r="E41">
        <v>0.3674</v>
      </c>
      <c r="F41">
        <v>0.6874</v>
      </c>
      <c r="G41">
        <v>0.6635</v>
      </c>
      <c r="H41" s="11">
        <f t="shared" si="0"/>
        <v>0.339</v>
      </c>
    </row>
    <row r="42" spans="2:8" ht="12.75">
      <c r="B42">
        <v>0.3488</v>
      </c>
      <c r="C42">
        <v>0.1939</v>
      </c>
      <c r="D42">
        <v>0.135</v>
      </c>
      <c r="E42">
        <v>0.3683</v>
      </c>
      <c r="F42">
        <v>0.6875</v>
      </c>
      <c r="G42">
        <v>0.6646</v>
      </c>
      <c r="H42" s="11">
        <f t="shared" si="0"/>
        <v>0.34</v>
      </c>
    </row>
    <row r="43" spans="2:8" ht="12.75">
      <c r="B43">
        <v>0.349</v>
      </c>
      <c r="C43">
        <v>0.1938</v>
      </c>
      <c r="D43">
        <v>0.135</v>
      </c>
      <c r="E43">
        <v>0.3684</v>
      </c>
      <c r="F43">
        <v>0.6873</v>
      </c>
      <c r="G43">
        <v>0.6804</v>
      </c>
      <c r="H43" s="11">
        <f t="shared" si="0"/>
        <v>0.341</v>
      </c>
    </row>
    <row r="44" spans="2:8" ht="12.75">
      <c r="B44">
        <v>0.3486</v>
      </c>
      <c r="C44">
        <v>0.1939</v>
      </c>
      <c r="D44">
        <v>0.1347</v>
      </c>
      <c r="E44">
        <v>0.37</v>
      </c>
      <c r="F44">
        <v>0.6878</v>
      </c>
      <c r="G44">
        <v>0.6643</v>
      </c>
      <c r="H44" s="11">
        <f t="shared" si="0"/>
        <v>0.34</v>
      </c>
    </row>
    <row r="45" spans="2:8" ht="12.75">
      <c r="B45">
        <v>0.3489</v>
      </c>
      <c r="C45">
        <v>0.1935</v>
      </c>
      <c r="D45">
        <v>0.1346</v>
      </c>
      <c r="E45">
        <v>0.3696</v>
      </c>
      <c r="F45">
        <v>0.6875</v>
      </c>
      <c r="G45">
        <v>0.664</v>
      </c>
      <c r="H45" s="11">
        <f t="shared" si="0"/>
        <v>0.34</v>
      </c>
    </row>
    <row r="46" spans="2:8" ht="12.75">
      <c r="B46">
        <v>0.3487</v>
      </c>
      <c r="C46">
        <v>0.1942</v>
      </c>
      <c r="D46">
        <v>0.1344</v>
      </c>
      <c r="E46">
        <v>0.3688</v>
      </c>
      <c r="F46">
        <v>0.7016</v>
      </c>
      <c r="G46">
        <v>0.6641</v>
      </c>
      <c r="H46" s="11">
        <f t="shared" si="0"/>
        <v>0.341</v>
      </c>
    </row>
    <row r="47" spans="2:8" ht="12.75">
      <c r="B47">
        <v>0.3491</v>
      </c>
      <c r="C47">
        <v>0.1938</v>
      </c>
      <c r="D47">
        <v>0.1351</v>
      </c>
      <c r="E47">
        <v>0.3672</v>
      </c>
      <c r="F47">
        <v>0.6874</v>
      </c>
      <c r="G47">
        <v>0.6469</v>
      </c>
      <c r="H47" s="11">
        <f t="shared" si="0"/>
        <v>0.338</v>
      </c>
    </row>
    <row r="48" spans="1:2" ht="15">
      <c r="A48" s="5" t="s">
        <v>54</v>
      </c>
      <c r="B48" s="11">
        <f>GEOMEAN(H38:H47)</f>
        <v>0.34</v>
      </c>
    </row>
    <row r="50" spans="1:2" ht="15">
      <c r="A50" s="5" t="s">
        <v>69</v>
      </c>
      <c r="B50" s="1">
        <v>2.01</v>
      </c>
    </row>
    <row r="52" spans="1:2" ht="15">
      <c r="A52" s="5" t="s">
        <v>68</v>
      </c>
      <c r="B52">
        <v>479</v>
      </c>
    </row>
    <row r="54" spans="1:2" ht="20.25">
      <c r="A54" s="4" t="s">
        <v>64</v>
      </c>
      <c r="B54" s="6">
        <f>GEOMEAN(1/B48,B50,1/B52)*568.19</f>
        <v>131</v>
      </c>
    </row>
    <row r="56" ht="20.25">
      <c r="A56" s="3" t="s">
        <v>19</v>
      </c>
    </row>
    <row r="58" spans="1:2" ht="15">
      <c r="A58" s="5" t="s">
        <v>70</v>
      </c>
      <c r="B58" s="2">
        <v>0.00434027777777778</v>
      </c>
    </row>
    <row r="60" spans="1:2" ht="20.25">
      <c r="A60" s="4" t="s">
        <v>19</v>
      </c>
      <c r="B60" s="6">
        <f>(1/B58)*0.8196</f>
        <v>189</v>
      </c>
    </row>
    <row r="62" ht="20.25">
      <c r="A62" s="3" t="s">
        <v>56</v>
      </c>
    </row>
    <row r="64" ht="15">
      <c r="A64" s="5" t="s">
        <v>71</v>
      </c>
    </row>
    <row r="65" spans="1:2" ht="12.75">
      <c r="A65" t="s">
        <v>20</v>
      </c>
      <c r="B65">
        <v>48.87</v>
      </c>
    </row>
    <row r="66" spans="1:2" ht="12.75">
      <c r="A66" t="s">
        <v>21</v>
      </c>
      <c r="B66">
        <v>18.55</v>
      </c>
    </row>
    <row r="67" spans="1:2" ht="12.75">
      <c r="A67" t="s">
        <v>5</v>
      </c>
      <c r="B67">
        <v>12.8</v>
      </c>
    </row>
    <row r="69" spans="1:2" ht="20.25">
      <c r="A69" s="4" t="s">
        <v>56</v>
      </c>
      <c r="B69" s="6">
        <f>B67*10.929</f>
        <v>140</v>
      </c>
    </row>
    <row r="71" spans="1:2" ht="20.25">
      <c r="A71" s="3" t="s">
        <v>59</v>
      </c>
      <c r="B71" s="3"/>
    </row>
    <row r="73" ht="15">
      <c r="A73" s="5" t="s">
        <v>22</v>
      </c>
    </row>
    <row r="74" spans="1:2" ht="12.75">
      <c r="A74" t="s">
        <v>23</v>
      </c>
      <c r="B74">
        <v>425</v>
      </c>
    </row>
    <row r="75" spans="1:2" ht="12.75">
      <c r="A75" t="s">
        <v>24</v>
      </c>
      <c r="B75">
        <v>165</v>
      </c>
    </row>
    <row r="76" spans="1:2" ht="12.75">
      <c r="A76" t="s">
        <v>25</v>
      </c>
      <c r="B76">
        <v>57</v>
      </c>
    </row>
    <row r="78" ht="15">
      <c r="A78" s="5" t="s">
        <v>26</v>
      </c>
    </row>
    <row r="79" spans="1:2" ht="12.75">
      <c r="A79" t="s">
        <v>23</v>
      </c>
      <c r="B79">
        <v>158</v>
      </c>
    </row>
    <row r="80" spans="1:2" ht="12.75">
      <c r="A80" t="s">
        <v>24</v>
      </c>
      <c r="B80">
        <v>151</v>
      </c>
    </row>
    <row r="81" spans="1:2" ht="12.75">
      <c r="A81" t="s">
        <v>25</v>
      </c>
      <c r="B81">
        <v>118</v>
      </c>
    </row>
    <row r="83" ht="15">
      <c r="A83" s="5" t="s">
        <v>27</v>
      </c>
    </row>
    <row r="84" spans="1:2" ht="12.75">
      <c r="A84" t="s">
        <v>23</v>
      </c>
      <c r="B84">
        <v>108</v>
      </c>
    </row>
    <row r="85" spans="1:2" ht="12.75">
      <c r="A85" t="s">
        <v>24</v>
      </c>
      <c r="B85">
        <v>85</v>
      </c>
    </row>
    <row r="86" spans="1:2" ht="12.75">
      <c r="A86" t="s">
        <v>25</v>
      </c>
      <c r="B86">
        <v>72</v>
      </c>
    </row>
    <row r="88" ht="15">
      <c r="A88" s="5" t="s">
        <v>28</v>
      </c>
    </row>
    <row r="89" spans="1:2" ht="12.75">
      <c r="A89" t="s">
        <v>23</v>
      </c>
      <c r="B89">
        <v>71</v>
      </c>
    </row>
    <row r="90" spans="1:2" ht="12.75">
      <c r="A90" t="s">
        <v>24</v>
      </c>
      <c r="B90">
        <v>68</v>
      </c>
    </row>
    <row r="91" spans="1:2" ht="12.75">
      <c r="A91" t="s">
        <v>25</v>
      </c>
      <c r="B91">
        <v>67</v>
      </c>
    </row>
    <row r="93" spans="1:2" ht="20.25">
      <c r="A93" s="4" t="s">
        <v>59</v>
      </c>
      <c r="B93" s="6">
        <f>GEOMEAN(B75,B80,B85,B90)*1.445</f>
        <v>158</v>
      </c>
    </row>
    <row r="95" ht="20.25">
      <c r="A95" s="3" t="s">
        <v>29</v>
      </c>
    </row>
    <row r="97" spans="1:2" ht="15">
      <c r="A97" s="5" t="s">
        <v>72</v>
      </c>
      <c r="B97" s="2">
        <v>0.00914351851851852</v>
      </c>
    </row>
    <row r="99" spans="1:2" ht="20.25">
      <c r="A99" s="4" t="s">
        <v>29</v>
      </c>
      <c r="B99" s="6">
        <f>1/B97*1.478</f>
        <v>162</v>
      </c>
    </row>
    <row r="101" ht="20.25">
      <c r="A101" s="3" t="s">
        <v>57</v>
      </c>
    </row>
    <row r="103" spans="1:4" ht="15">
      <c r="A103" s="5" t="s">
        <v>73</v>
      </c>
      <c r="B103" s="10" t="s">
        <v>47</v>
      </c>
      <c r="C103" s="10" t="s">
        <v>48</v>
      </c>
      <c r="D103" s="10" t="s">
        <v>49</v>
      </c>
    </row>
    <row r="104" spans="1:4" ht="12.75">
      <c r="A104" t="s">
        <v>30</v>
      </c>
      <c r="B104" s="2">
        <v>0.664097222222222</v>
      </c>
      <c r="C104" s="2">
        <v>0.674398148148148</v>
      </c>
      <c r="D104" s="2">
        <f aca="true" t="shared" si="1" ref="D104:D111">C104-B104</f>
        <v>0.010300925925926</v>
      </c>
    </row>
    <row r="105" spans="1:4" ht="12.75">
      <c r="A105" t="s">
        <v>31</v>
      </c>
      <c r="B105" s="2">
        <v>0.683587962962963</v>
      </c>
      <c r="C105" s="2">
        <v>0.685717592592593</v>
      </c>
      <c r="D105" s="2">
        <f t="shared" si="1"/>
        <v>0.00212962962963004</v>
      </c>
    </row>
    <row r="106" spans="1:4" ht="12.75">
      <c r="A106" t="s">
        <v>32</v>
      </c>
      <c r="B106" s="2">
        <v>0.687916666666667</v>
      </c>
      <c r="C106" s="2">
        <v>0.692013888888889</v>
      </c>
      <c r="D106" s="2">
        <f t="shared" si="1"/>
        <v>0.00409722222222209</v>
      </c>
    </row>
    <row r="107" spans="1:4" ht="12.75">
      <c r="A107" t="s">
        <v>33</v>
      </c>
      <c r="B107" s="2">
        <v>0.6775</v>
      </c>
      <c r="C107" s="2">
        <v>0.679398148148148</v>
      </c>
      <c r="D107" s="2">
        <f t="shared" si="1"/>
        <v>0.00189814814814804</v>
      </c>
    </row>
    <row r="108" spans="1:4" ht="12.75">
      <c r="A108" t="s">
        <v>34</v>
      </c>
      <c r="B108" s="2">
        <v>0.679976851851852</v>
      </c>
      <c r="C108" s="2">
        <v>0.683587962962963</v>
      </c>
      <c r="D108" s="2">
        <f t="shared" si="1"/>
        <v>0.00361111111111101</v>
      </c>
    </row>
    <row r="109" spans="1:4" ht="12.75">
      <c r="A109" t="s">
        <v>35</v>
      </c>
      <c r="B109" s="2">
        <v>0.674398148148148</v>
      </c>
      <c r="C109" s="2">
        <v>0.6775</v>
      </c>
      <c r="D109" s="2">
        <f t="shared" si="1"/>
        <v>0.00310185185185197</v>
      </c>
    </row>
    <row r="110" spans="1:4" ht="12.75">
      <c r="A110" t="s">
        <v>36</v>
      </c>
      <c r="B110" s="2">
        <v>0.679421296296296</v>
      </c>
      <c r="C110" s="2">
        <v>0.679976851851852</v>
      </c>
      <c r="D110" s="2">
        <f t="shared" si="1"/>
        <v>0.000555555555555975</v>
      </c>
    </row>
    <row r="111" spans="1:4" ht="12.75">
      <c r="A111" t="s">
        <v>37</v>
      </c>
      <c r="B111" s="2">
        <v>0.685740740740741</v>
      </c>
      <c r="C111" s="2">
        <v>0.687916666666667</v>
      </c>
      <c r="D111" s="2">
        <f t="shared" si="1"/>
        <v>0.00217592592592597</v>
      </c>
    </row>
    <row r="113" spans="1:2" ht="20.25">
      <c r="A113" s="4" t="s">
        <v>57</v>
      </c>
      <c r="B113" s="6">
        <f>GEOMEAN(1/D104,1/D105,1/D106,1/D107,1/D108,1/D109,1/D110,1/D111)*0.359</f>
        <v>136</v>
      </c>
    </row>
    <row r="115" ht="20.25">
      <c r="A115" s="3" t="s">
        <v>38</v>
      </c>
    </row>
    <row r="117" spans="1:2" ht="15">
      <c r="A117" s="5" t="s">
        <v>39</v>
      </c>
      <c r="B117" s="2">
        <v>0.00280092592592593</v>
      </c>
    </row>
    <row r="118" spans="1:2" ht="15">
      <c r="A118" s="5" t="s">
        <v>40</v>
      </c>
      <c r="B118" s="2">
        <v>0.0111574074074074</v>
      </c>
    </row>
    <row r="119" spans="1:2" ht="15">
      <c r="A119" s="5" t="s">
        <v>41</v>
      </c>
      <c r="B119" s="2">
        <v>0.0231365740740741</v>
      </c>
    </row>
    <row r="120" spans="1:2" ht="15">
      <c r="A120" s="5" t="s">
        <v>42</v>
      </c>
      <c r="B120" s="2">
        <v>0.0168171296296296</v>
      </c>
    </row>
    <row r="121" spans="1:2" ht="15">
      <c r="A121" s="5" t="s">
        <v>43</v>
      </c>
      <c r="B121" s="2">
        <v>0.0188078703703704</v>
      </c>
    </row>
    <row r="123" spans="1:2" ht="20.25">
      <c r="A123" s="4" t="s">
        <v>38</v>
      </c>
      <c r="B123" s="6">
        <f>GEOMEAN(1/B117,1/B118,1/B119,1/B120,1/B121)*1.821</f>
        <v>154</v>
      </c>
    </row>
    <row r="125" ht="20.25">
      <c r="A125" s="3" t="s">
        <v>55</v>
      </c>
    </row>
    <row r="127" ht="12.75">
      <c r="A127" s="7" t="s">
        <v>44</v>
      </c>
    </row>
    <row r="128" spans="1:2" ht="12.75">
      <c r="A128" t="s">
        <v>45</v>
      </c>
      <c r="B128">
        <v>3445</v>
      </c>
    </row>
    <row r="129" spans="1:2" ht="12.75">
      <c r="A129" t="s">
        <v>24</v>
      </c>
      <c r="B129">
        <v>1165</v>
      </c>
    </row>
    <row r="130" spans="1:2" ht="12.75">
      <c r="A130" t="s">
        <v>46</v>
      </c>
      <c r="B130">
        <v>91</v>
      </c>
    </row>
    <row r="132" spans="1:2" ht="20.25">
      <c r="A132" s="4" t="s">
        <v>55</v>
      </c>
      <c r="B132" s="6">
        <f>(B128*0.15+B129*0.7+B130*0.15)*0.1515</f>
        <v>204</v>
      </c>
    </row>
    <row r="134" spans="1:2" ht="23.25">
      <c r="A134" s="8" t="s">
        <v>58</v>
      </c>
      <c r="B134" s="9">
        <f>GEOMEAN(B16,B23,B33,B54,B60,B69,B93,B99,B113,B123,B132)</f>
        <v>156</v>
      </c>
    </row>
    <row r="136" spans="1:2" ht="18">
      <c r="A136" s="12" t="s">
        <v>62</v>
      </c>
      <c r="B136" s="13">
        <f>GEOMEAN(B23,B33,B93,B99,B123)</f>
        <v>159</v>
      </c>
    </row>
    <row r="138" spans="1:2" ht="18">
      <c r="A138" s="12" t="s">
        <v>63</v>
      </c>
      <c r="B138" s="13">
        <f>GEOMEAN(B16,B54,B60,B69,B113,B132)</f>
        <v>154</v>
      </c>
    </row>
  </sheetData>
  <printOptions/>
  <pageMargins left="0.75" right="0.75" top="1" bottom="1" header="0.5" footer="0.5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8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bestFit="1" customWidth="1"/>
    <col min="2" max="2" width="11.140625" style="0" customWidth="1"/>
  </cols>
  <sheetData>
    <row r="1" ht="20.25">
      <c r="A1" s="3" t="s">
        <v>61</v>
      </c>
    </row>
    <row r="3" ht="15">
      <c r="A3" s="5" t="s">
        <v>65</v>
      </c>
    </row>
    <row r="4" spans="1:2" ht="12.75">
      <c r="A4" t="s">
        <v>0</v>
      </c>
      <c r="B4" s="1">
        <v>3.31</v>
      </c>
    </row>
    <row r="5" spans="1:2" ht="12.75">
      <c r="A5" t="s">
        <v>1</v>
      </c>
      <c r="B5" s="1">
        <v>2.83</v>
      </c>
    </row>
    <row r="7" ht="15">
      <c r="A7" s="5" t="s">
        <v>66</v>
      </c>
    </row>
    <row r="8" spans="1:2" ht="12.75">
      <c r="A8" t="s">
        <v>2</v>
      </c>
      <c r="B8" s="1">
        <v>3.26</v>
      </c>
    </row>
    <row r="9" spans="1:2" ht="12.75">
      <c r="A9" t="s">
        <v>3</v>
      </c>
      <c r="B9" s="1">
        <v>2.55</v>
      </c>
    </row>
    <row r="10" spans="1:2" ht="12.75">
      <c r="A10" t="s">
        <v>4</v>
      </c>
      <c r="B10" s="1">
        <v>2.27</v>
      </c>
    </row>
    <row r="11" spans="1:2" ht="12.75">
      <c r="A11" t="s">
        <v>5</v>
      </c>
      <c r="B11" s="1">
        <v>2.96</v>
      </c>
    </row>
    <row r="12" spans="1:2" ht="12.75">
      <c r="A12" t="s">
        <v>6</v>
      </c>
      <c r="B12" s="2">
        <v>0.00166666666666667</v>
      </c>
    </row>
    <row r="14" spans="1:2" ht="15">
      <c r="A14" s="5" t="s">
        <v>67</v>
      </c>
      <c r="B14" s="2">
        <v>0.014224537037037</v>
      </c>
    </row>
    <row r="16" spans="1:2" ht="20.25">
      <c r="A16" s="4" t="s">
        <v>61</v>
      </c>
      <c r="B16" s="6">
        <f>GEOMEAN(B4,B5,B11,1/B12,1/B14)*10.9</f>
        <v>178</v>
      </c>
    </row>
    <row r="18" ht="20.25">
      <c r="A18" s="3" t="s">
        <v>60</v>
      </c>
    </row>
    <row r="20" spans="1:2" ht="15">
      <c r="A20" s="5" t="s">
        <v>7</v>
      </c>
      <c r="B20" s="2">
        <v>0.00123842592592593</v>
      </c>
    </row>
    <row r="21" spans="1:2" ht="15">
      <c r="A21" s="5" t="s">
        <v>50</v>
      </c>
      <c r="B21" s="2">
        <v>0.00239583333333333</v>
      </c>
    </row>
    <row r="23" spans="1:2" ht="20.25">
      <c r="A23" s="4" t="s">
        <v>60</v>
      </c>
      <c r="B23" s="6">
        <f>GEOMEAN(1/B20,1/B21)*0.312</f>
        <v>181</v>
      </c>
    </row>
    <row r="25" ht="20.25">
      <c r="A25" s="3" t="s">
        <v>9</v>
      </c>
    </row>
    <row r="27" spans="1:2" ht="15">
      <c r="A27" s="5" t="s">
        <v>10</v>
      </c>
      <c r="B27" s="2">
        <v>0.0025462962962963</v>
      </c>
    </row>
    <row r="28" spans="1:2" ht="15">
      <c r="A28" s="5" t="s">
        <v>11</v>
      </c>
      <c r="B28" s="2">
        <v>0.00519675925925926</v>
      </c>
    </row>
    <row r="29" spans="1:2" ht="15">
      <c r="A29" s="5" t="s">
        <v>12</v>
      </c>
      <c r="B29" s="2">
        <v>0.000949074074074074</v>
      </c>
    </row>
    <row r="30" spans="1:2" ht="15">
      <c r="A30" s="5" t="s">
        <v>51</v>
      </c>
      <c r="B30" s="2">
        <v>0.00159722222222222</v>
      </c>
    </row>
    <row r="31" spans="1:2" ht="15">
      <c r="A31" s="5" t="s">
        <v>52</v>
      </c>
      <c r="B31" s="2">
        <v>0.00121527777777778</v>
      </c>
    </row>
    <row r="33" spans="1:2" ht="20.25">
      <c r="A33" s="4" t="s">
        <v>9</v>
      </c>
      <c r="B33" s="6">
        <f>GEOMEAN(1/B27,1/B28,1/B29,1/B30,1/B31)*0.324</f>
        <v>171</v>
      </c>
    </row>
    <row r="35" ht="20.25">
      <c r="A35" s="3" t="s">
        <v>64</v>
      </c>
    </row>
    <row r="37" spans="1:8" ht="15">
      <c r="A37" s="5" t="s">
        <v>13</v>
      </c>
      <c r="B37" s="10" t="s">
        <v>14</v>
      </c>
      <c r="C37" s="10" t="s">
        <v>15</v>
      </c>
      <c r="D37" s="10" t="s">
        <v>16</v>
      </c>
      <c r="E37" s="10" t="s">
        <v>17</v>
      </c>
      <c r="F37" s="10" t="s">
        <v>18</v>
      </c>
      <c r="G37" s="10" t="s">
        <v>8</v>
      </c>
      <c r="H37" s="10" t="s">
        <v>53</v>
      </c>
    </row>
    <row r="38" spans="2:8" ht="12.75">
      <c r="B38">
        <v>0.3118</v>
      </c>
      <c r="C38">
        <v>0.1835</v>
      </c>
      <c r="D38">
        <v>0.1223</v>
      </c>
      <c r="E38">
        <v>0.3307</v>
      </c>
      <c r="F38">
        <v>0.689</v>
      </c>
      <c r="G38">
        <v>0.6543</v>
      </c>
      <c r="H38" s="11">
        <f aca="true" t="shared" si="0" ref="H38:H47">GEOMEAN(B38:G38)</f>
        <v>0.318</v>
      </c>
    </row>
    <row r="39" spans="2:8" ht="12.75">
      <c r="B39">
        <v>0.3125</v>
      </c>
      <c r="C39">
        <v>0.1853</v>
      </c>
      <c r="D39">
        <v>0.1212</v>
      </c>
      <c r="E39">
        <v>0.3316</v>
      </c>
      <c r="F39">
        <v>0.689</v>
      </c>
      <c r="G39">
        <v>0.6569</v>
      </c>
      <c r="H39" s="11">
        <f t="shared" si="0"/>
        <v>0.319</v>
      </c>
    </row>
    <row r="40" spans="2:8" ht="12.75">
      <c r="B40">
        <v>0.3124</v>
      </c>
      <c r="C40">
        <v>0.1852</v>
      </c>
      <c r="D40">
        <v>0.1209</v>
      </c>
      <c r="E40">
        <v>0.3323</v>
      </c>
      <c r="F40">
        <v>0.6891</v>
      </c>
      <c r="G40">
        <v>0.6555</v>
      </c>
      <c r="H40" s="11">
        <f t="shared" si="0"/>
        <v>0.319</v>
      </c>
    </row>
    <row r="41" spans="2:8" ht="12.75">
      <c r="B41">
        <v>0.3122</v>
      </c>
      <c r="C41">
        <v>0.1852</v>
      </c>
      <c r="D41">
        <v>0.1212</v>
      </c>
      <c r="E41">
        <v>0.332</v>
      </c>
      <c r="F41">
        <v>0.689</v>
      </c>
      <c r="G41">
        <v>0.656</v>
      </c>
      <c r="H41" s="11">
        <f t="shared" si="0"/>
        <v>0.319</v>
      </c>
    </row>
    <row r="42" spans="2:8" ht="12.75">
      <c r="B42">
        <v>0.3118</v>
      </c>
      <c r="C42">
        <v>0.185</v>
      </c>
      <c r="D42">
        <v>0.1212</v>
      </c>
      <c r="E42">
        <v>0.3309</v>
      </c>
      <c r="F42">
        <v>0.689</v>
      </c>
      <c r="G42">
        <v>0.6698</v>
      </c>
      <c r="H42" s="11">
        <f t="shared" si="0"/>
        <v>0.32</v>
      </c>
    </row>
    <row r="43" spans="2:8" ht="12.75">
      <c r="B43">
        <v>0.3118</v>
      </c>
      <c r="C43">
        <v>0.1851</v>
      </c>
      <c r="D43">
        <v>0.121</v>
      </c>
      <c r="E43">
        <v>0.3318</v>
      </c>
      <c r="F43">
        <v>0.689</v>
      </c>
      <c r="G43">
        <v>0.6558</v>
      </c>
      <c r="H43" s="11">
        <f t="shared" si="0"/>
        <v>0.319</v>
      </c>
    </row>
    <row r="44" spans="2:8" ht="12.75">
      <c r="B44">
        <v>0.3122</v>
      </c>
      <c r="C44">
        <v>0.1855</v>
      </c>
      <c r="D44">
        <v>0.1213</v>
      </c>
      <c r="E44">
        <v>0.3318</v>
      </c>
      <c r="F44">
        <v>0.689</v>
      </c>
      <c r="G44">
        <v>0.6727</v>
      </c>
      <c r="H44" s="11">
        <f t="shared" si="0"/>
        <v>0.32</v>
      </c>
    </row>
    <row r="45" spans="2:8" ht="12.75">
      <c r="B45">
        <v>0.3118</v>
      </c>
      <c r="C45">
        <v>0.1855</v>
      </c>
      <c r="D45">
        <v>0.121</v>
      </c>
      <c r="E45">
        <v>0.3313</v>
      </c>
      <c r="F45">
        <v>0.6889</v>
      </c>
      <c r="G45">
        <v>0.6564</v>
      </c>
      <c r="H45" s="11">
        <f t="shared" si="0"/>
        <v>0.319</v>
      </c>
    </row>
    <row r="46" spans="2:8" ht="12.75">
      <c r="B46">
        <v>0.3117</v>
      </c>
      <c r="C46">
        <v>0.1854</v>
      </c>
      <c r="D46">
        <v>0.1211</v>
      </c>
      <c r="E46">
        <v>0.3313</v>
      </c>
      <c r="F46">
        <v>0.689</v>
      </c>
      <c r="G46">
        <v>0.6572</v>
      </c>
      <c r="H46" s="11">
        <f t="shared" si="0"/>
        <v>0.319</v>
      </c>
    </row>
    <row r="47" spans="2:8" ht="12.75">
      <c r="B47">
        <v>0.3123</v>
      </c>
      <c r="C47">
        <v>0.1853</v>
      </c>
      <c r="D47">
        <v>0.1211</v>
      </c>
      <c r="E47">
        <v>0.3316</v>
      </c>
      <c r="F47">
        <v>0.689</v>
      </c>
      <c r="G47">
        <v>0.6417</v>
      </c>
      <c r="H47" s="11">
        <f t="shared" si="0"/>
        <v>0.318</v>
      </c>
    </row>
    <row r="48" spans="1:2" ht="15">
      <c r="A48" s="5" t="s">
        <v>54</v>
      </c>
      <c r="B48" s="11">
        <f>GEOMEAN(H38:H47)</f>
        <v>0.319</v>
      </c>
    </row>
    <row r="50" spans="1:2" ht="15">
      <c r="A50" s="5" t="s">
        <v>69</v>
      </c>
      <c r="B50" s="1">
        <v>2.23</v>
      </c>
    </row>
    <row r="52" spans="1:2" ht="15">
      <c r="A52" s="5" t="s">
        <v>68</v>
      </c>
      <c r="B52">
        <v>393</v>
      </c>
    </row>
    <row r="54" spans="1:2" ht="20.25">
      <c r="A54" s="4" t="s">
        <v>64</v>
      </c>
      <c r="B54" s="6">
        <f>GEOMEAN(1/B48,B50,1/B52)*568.19</f>
        <v>148</v>
      </c>
    </row>
    <row r="56" ht="20.25">
      <c r="A56" s="3" t="s">
        <v>19</v>
      </c>
    </row>
    <row r="58" spans="1:2" ht="15">
      <c r="A58" s="5" t="s">
        <v>70</v>
      </c>
      <c r="B58" s="2">
        <v>0.00391203703703704</v>
      </c>
    </row>
    <row r="60" spans="1:2" ht="20.25">
      <c r="A60" s="4" t="s">
        <v>19</v>
      </c>
      <c r="B60" s="6">
        <f>(1/B58)*0.8196</f>
        <v>210</v>
      </c>
    </row>
    <row r="62" ht="20.25">
      <c r="A62" s="3" t="s">
        <v>56</v>
      </c>
    </row>
    <row r="64" ht="15">
      <c r="A64" s="5" t="s">
        <v>71</v>
      </c>
    </row>
    <row r="65" spans="1:2" ht="12.75">
      <c r="A65" t="s">
        <v>20</v>
      </c>
      <c r="B65">
        <v>55.03</v>
      </c>
    </row>
    <row r="66" spans="1:2" ht="12.75">
      <c r="A66" t="s">
        <v>21</v>
      </c>
      <c r="B66">
        <v>20.76</v>
      </c>
    </row>
    <row r="67" spans="1:2" ht="12.75">
      <c r="A67" t="s">
        <v>5</v>
      </c>
      <c r="B67">
        <v>14.36</v>
      </c>
    </row>
    <row r="69" spans="1:2" ht="20.25">
      <c r="A69" s="4" t="s">
        <v>56</v>
      </c>
      <c r="B69" s="6">
        <f>B67*10.929</f>
        <v>157</v>
      </c>
    </row>
    <row r="71" spans="1:2" ht="20.25">
      <c r="A71" s="3" t="s">
        <v>59</v>
      </c>
      <c r="B71" s="3"/>
    </row>
    <row r="73" ht="15">
      <c r="A73" s="5" t="s">
        <v>22</v>
      </c>
    </row>
    <row r="74" spans="1:2" ht="12.75">
      <c r="A74" t="s">
        <v>23</v>
      </c>
      <c r="B74">
        <v>461</v>
      </c>
    </row>
    <row r="75" spans="1:4" ht="12.75">
      <c r="A75" t="s">
        <v>24</v>
      </c>
      <c r="B75">
        <v>189</v>
      </c>
      <c r="D75" s="32"/>
    </row>
    <row r="76" spans="1:2" ht="12.75">
      <c r="A76" t="s">
        <v>25</v>
      </c>
      <c r="B76">
        <v>73</v>
      </c>
    </row>
    <row r="78" ht="15">
      <c r="A78" s="5" t="s">
        <v>26</v>
      </c>
    </row>
    <row r="79" spans="1:2" ht="12.75">
      <c r="A79" t="s">
        <v>23</v>
      </c>
      <c r="B79">
        <v>171</v>
      </c>
    </row>
    <row r="80" spans="1:2" ht="12.75">
      <c r="A80" t="s">
        <v>24</v>
      </c>
      <c r="B80">
        <v>163</v>
      </c>
    </row>
    <row r="81" spans="1:2" ht="12.75">
      <c r="A81" t="s">
        <v>25</v>
      </c>
      <c r="B81">
        <v>128</v>
      </c>
    </row>
    <row r="83" ht="15">
      <c r="A83" s="5" t="s">
        <v>27</v>
      </c>
    </row>
    <row r="84" spans="1:2" ht="12.75">
      <c r="A84" t="s">
        <v>23</v>
      </c>
      <c r="B84">
        <v>122</v>
      </c>
    </row>
    <row r="85" spans="1:2" ht="12.75">
      <c r="A85" t="s">
        <v>24</v>
      </c>
      <c r="B85">
        <v>107</v>
      </c>
    </row>
    <row r="86" spans="1:2" ht="12.75">
      <c r="A86" t="s">
        <v>25</v>
      </c>
      <c r="B86">
        <v>99</v>
      </c>
    </row>
    <row r="88" ht="15">
      <c r="A88" s="5" t="s">
        <v>28</v>
      </c>
    </row>
    <row r="89" spans="1:2" ht="12.75">
      <c r="A89" t="s">
        <v>23</v>
      </c>
      <c r="B89">
        <v>79</v>
      </c>
    </row>
    <row r="90" spans="1:2" ht="12.75">
      <c r="A90" t="s">
        <v>24</v>
      </c>
      <c r="B90">
        <v>75</v>
      </c>
    </row>
    <row r="91" spans="1:2" ht="12.75">
      <c r="A91" t="s">
        <v>25</v>
      </c>
      <c r="B91">
        <v>74</v>
      </c>
    </row>
    <row r="93" spans="1:2" ht="20.25">
      <c r="A93" s="4" t="s">
        <v>59</v>
      </c>
      <c r="B93" s="6">
        <f>GEOMEAN(B75,B80,B85,B90)*1.445</f>
        <v>181</v>
      </c>
    </row>
    <row r="95" ht="20.25">
      <c r="A95" s="3" t="s">
        <v>29</v>
      </c>
    </row>
    <row r="97" spans="1:2" ht="15">
      <c r="A97" s="5" t="s">
        <v>72</v>
      </c>
      <c r="B97" s="2">
        <v>0.00814814814814815</v>
      </c>
    </row>
    <row r="99" spans="1:2" ht="20.25">
      <c r="A99" s="4" t="s">
        <v>29</v>
      </c>
      <c r="B99" s="6">
        <f>1/B97*1.478</f>
        <v>181</v>
      </c>
    </row>
    <row r="101" ht="20.25">
      <c r="A101" s="3" t="s">
        <v>57</v>
      </c>
    </row>
    <row r="103" spans="1:4" ht="15">
      <c r="A103" s="5" t="s">
        <v>73</v>
      </c>
      <c r="B103" s="10" t="s">
        <v>47</v>
      </c>
      <c r="C103" s="10" t="s">
        <v>48</v>
      </c>
      <c r="D103" s="10" t="s">
        <v>49</v>
      </c>
    </row>
    <row r="104" spans="1:4" ht="12.75">
      <c r="A104" t="s">
        <v>30</v>
      </c>
      <c r="B104" s="2">
        <v>0.541481481481481</v>
      </c>
      <c r="C104" s="2">
        <v>0.550740740740741</v>
      </c>
      <c r="D104" s="2">
        <f aca="true" t="shared" si="1" ref="D104:D111">C104-B104</f>
        <v>0.00925925925925997</v>
      </c>
    </row>
    <row r="105" spans="1:4" ht="12.75">
      <c r="A105" t="s">
        <v>31</v>
      </c>
      <c r="B105" s="2">
        <v>0.559027777777778</v>
      </c>
      <c r="C105" s="2">
        <v>0.560949074074074</v>
      </c>
      <c r="D105" s="2">
        <f t="shared" si="1"/>
        <v>0.001921296296296</v>
      </c>
    </row>
    <row r="106" spans="1:4" ht="12.75">
      <c r="A106" t="s">
        <v>32</v>
      </c>
      <c r="B106" s="2">
        <v>0.562962962962963</v>
      </c>
      <c r="C106" s="2">
        <v>0.566574074074074</v>
      </c>
      <c r="D106" s="2">
        <f t="shared" si="1"/>
        <v>0.00361111111111101</v>
      </c>
    </row>
    <row r="107" spans="1:4" ht="12.75">
      <c r="A107" t="s">
        <v>33</v>
      </c>
      <c r="B107" s="2">
        <v>0.553564814814815</v>
      </c>
      <c r="C107" s="2">
        <v>0.555277777777778</v>
      </c>
      <c r="D107" s="2">
        <f t="shared" si="1"/>
        <v>0.00171296296296297</v>
      </c>
    </row>
    <row r="108" spans="1:4" ht="12.75">
      <c r="A108" t="s">
        <v>34</v>
      </c>
      <c r="B108" s="2">
        <v>0.555763888888889</v>
      </c>
      <c r="C108" s="2">
        <v>0.559027777777778</v>
      </c>
      <c r="D108" s="2">
        <f t="shared" si="1"/>
        <v>0.00326388888888907</v>
      </c>
    </row>
    <row r="109" spans="1:4" ht="12.75">
      <c r="A109" t="s">
        <v>35</v>
      </c>
      <c r="B109" s="2">
        <v>0.550740740740741</v>
      </c>
      <c r="C109" s="2">
        <v>0.553564814814815</v>
      </c>
      <c r="D109" s="2">
        <f t="shared" si="1"/>
        <v>0.00282407407407403</v>
      </c>
    </row>
    <row r="110" spans="1:4" ht="12.75">
      <c r="A110" t="s">
        <v>36</v>
      </c>
      <c r="B110" s="2">
        <v>0.555277777777778</v>
      </c>
      <c r="C110" s="2">
        <v>0.555763888888889</v>
      </c>
      <c r="D110" s="2">
        <f t="shared" si="1"/>
        <v>0.000486111111110965</v>
      </c>
    </row>
    <row r="111" spans="1:4" ht="12.75">
      <c r="A111" t="s">
        <v>37</v>
      </c>
      <c r="B111" s="2">
        <v>0.560949074074074</v>
      </c>
      <c r="C111" s="2">
        <v>0.562962962962963</v>
      </c>
      <c r="D111" s="2">
        <f t="shared" si="1"/>
        <v>0.00201388888888898</v>
      </c>
    </row>
    <row r="113" spans="1:2" ht="20.25">
      <c r="A113" s="4" t="s">
        <v>57</v>
      </c>
      <c r="B113" s="6">
        <f>GEOMEAN(1/D104,1/D105,1/D106,1/D107,1/D108,1/D109,1/D110,1/D111)*0.359</f>
        <v>152</v>
      </c>
    </row>
    <row r="115" ht="20.25">
      <c r="A115" s="3" t="s">
        <v>38</v>
      </c>
    </row>
    <row r="117" spans="1:2" ht="15">
      <c r="A117" s="5" t="s">
        <v>39</v>
      </c>
      <c r="B117" s="2">
        <v>0.00248842592592593</v>
      </c>
    </row>
    <row r="118" spans="1:2" ht="15">
      <c r="A118" s="5" t="s">
        <v>40</v>
      </c>
      <c r="B118" s="2">
        <v>0.0100115740740741</v>
      </c>
    </row>
    <row r="119" spans="1:2" ht="15">
      <c r="A119" s="5" t="s">
        <v>41</v>
      </c>
      <c r="B119" s="2">
        <v>0.0206018518518519</v>
      </c>
    </row>
    <row r="120" spans="1:2" ht="15">
      <c r="A120" s="5" t="s">
        <v>42</v>
      </c>
      <c r="B120" s="2">
        <v>0.0150694444444444</v>
      </c>
    </row>
    <row r="121" spans="1:2" ht="15">
      <c r="A121" s="5" t="s">
        <v>43</v>
      </c>
      <c r="B121" s="2">
        <v>0.0171296296296296</v>
      </c>
    </row>
    <row r="123" spans="1:2" ht="20.25">
      <c r="A123" s="4" t="s">
        <v>38</v>
      </c>
      <c r="B123" s="6">
        <f>GEOMEAN(1/B117,1/B118,1/B119,1/B120,1/B121)*1.821</f>
        <v>172</v>
      </c>
    </row>
    <row r="125" ht="20.25">
      <c r="A125" s="3" t="s">
        <v>55</v>
      </c>
    </row>
    <row r="127" ht="12.75">
      <c r="A127" s="7" t="s">
        <v>44</v>
      </c>
    </row>
    <row r="128" spans="1:2" ht="12.75">
      <c r="A128" t="s">
        <v>45</v>
      </c>
      <c r="B128">
        <v>3819</v>
      </c>
    </row>
    <row r="129" spans="1:2" ht="12.75">
      <c r="A129" t="s">
        <v>24</v>
      </c>
      <c r="B129">
        <v>1307</v>
      </c>
    </row>
    <row r="130" spans="1:2" ht="12.75">
      <c r="A130" t="s">
        <v>46</v>
      </c>
      <c r="B130">
        <v>101</v>
      </c>
    </row>
    <row r="132" spans="1:2" ht="20.25">
      <c r="A132" s="4" t="s">
        <v>55</v>
      </c>
      <c r="B132" s="6">
        <f>(B128*0.15+B129*0.7+B130*0.15)*0.1515</f>
        <v>228</v>
      </c>
    </row>
    <row r="134" spans="1:2" ht="23.25">
      <c r="A134" s="8" t="s">
        <v>58</v>
      </c>
      <c r="B134" s="9">
        <f>GEOMEAN(B16,B23,B33,B54,B60,B69,B93,B99,B113,B123,B132)</f>
        <v>177</v>
      </c>
    </row>
    <row r="136" spans="1:2" ht="18">
      <c r="A136" s="12" t="s">
        <v>62</v>
      </c>
      <c r="B136" s="13">
        <f>GEOMEAN(B23,B33,B93,B99,B123)</f>
        <v>177</v>
      </c>
    </row>
    <row r="138" spans="1:2" ht="18">
      <c r="A138" s="12" t="s">
        <v>63</v>
      </c>
      <c r="B138" s="13">
        <f>GEOMEAN(B16,B54,B60,B69,B113,B132)</f>
        <v>176</v>
      </c>
    </row>
  </sheetData>
  <printOptions/>
  <pageMargins left="0.75" right="0.75" top="1" bottom="1" header="0.5" footer="0.5"/>
  <pageSetup horizontalDpi="204" verticalDpi="204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8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bestFit="1" customWidth="1"/>
    <col min="2" max="2" width="11.140625" style="0" customWidth="1"/>
  </cols>
  <sheetData>
    <row r="1" ht="20.25">
      <c r="A1" s="3" t="s">
        <v>61</v>
      </c>
    </row>
    <row r="3" ht="15">
      <c r="A3" s="5" t="s">
        <v>65</v>
      </c>
    </row>
    <row r="4" spans="1:2" ht="12.75">
      <c r="A4" t="s">
        <v>0</v>
      </c>
      <c r="B4" s="1">
        <v>3.68</v>
      </c>
    </row>
    <row r="5" spans="1:2" ht="12.75">
      <c r="A5" t="s">
        <v>1</v>
      </c>
      <c r="B5" s="1">
        <v>3.01</v>
      </c>
    </row>
    <row r="7" ht="15">
      <c r="A7" s="5" t="s">
        <v>66</v>
      </c>
    </row>
    <row r="8" spans="1:2" ht="12.75">
      <c r="A8" t="s">
        <v>2</v>
      </c>
      <c r="B8" s="1">
        <v>3.43</v>
      </c>
    </row>
    <row r="9" spans="1:2" ht="12.75">
      <c r="A9" t="s">
        <v>3</v>
      </c>
      <c r="B9" s="1">
        <v>2.74</v>
      </c>
    </row>
    <row r="10" spans="1:2" ht="12.75">
      <c r="A10" t="s">
        <v>4</v>
      </c>
      <c r="B10" s="1">
        <v>2.48</v>
      </c>
    </row>
    <row r="11" spans="1:2" ht="12.75">
      <c r="A11" t="s">
        <v>5</v>
      </c>
      <c r="B11" s="1">
        <v>3.15</v>
      </c>
    </row>
    <row r="12" spans="1:2" ht="12.75">
      <c r="A12" t="s">
        <v>6</v>
      </c>
      <c r="B12" s="2">
        <v>0.00149305555555556</v>
      </c>
    </row>
    <row r="14" spans="1:2" ht="15">
      <c r="A14" s="5" t="s">
        <v>67</v>
      </c>
      <c r="B14" s="2">
        <v>0.0128009259259259</v>
      </c>
    </row>
    <row r="16" spans="1:2" ht="20.25">
      <c r="A16" s="4" t="s">
        <v>61</v>
      </c>
      <c r="B16" s="6">
        <f>GEOMEAN(B4,B5,B11,1/B12,1/B14)*10.9</f>
        <v>195</v>
      </c>
    </row>
    <row r="18" ht="20.25">
      <c r="A18" s="3" t="s">
        <v>60</v>
      </c>
    </row>
    <row r="20" spans="1:2" ht="15">
      <c r="A20" s="5" t="s">
        <v>7</v>
      </c>
      <c r="B20" s="2">
        <v>0.00116898148148148</v>
      </c>
    </row>
    <row r="21" spans="1:2" ht="15">
      <c r="A21" s="5" t="s">
        <v>50</v>
      </c>
      <c r="B21" s="2">
        <v>0.00224537037037037</v>
      </c>
    </row>
    <row r="23" spans="1:2" ht="20.25">
      <c r="A23" s="4" t="s">
        <v>60</v>
      </c>
      <c r="B23" s="6">
        <f>GEOMEAN(1/B20,1/B21)*0.312</f>
        <v>193</v>
      </c>
    </row>
    <row r="25" ht="20.25">
      <c r="A25" s="3" t="s">
        <v>9</v>
      </c>
    </row>
    <row r="27" spans="1:2" ht="15">
      <c r="A27" s="5" t="s">
        <v>10</v>
      </c>
      <c r="B27" s="2">
        <v>0.00219907407407407</v>
      </c>
    </row>
    <row r="28" spans="1:2" ht="15">
      <c r="A28" s="5" t="s">
        <v>11</v>
      </c>
      <c r="B28" s="2">
        <v>0.00467592592592593</v>
      </c>
    </row>
    <row r="29" spans="1:2" ht="15">
      <c r="A29" s="5" t="s">
        <v>12</v>
      </c>
      <c r="B29" s="2">
        <v>0.000856481481481482</v>
      </c>
    </row>
    <row r="30" spans="1:2" ht="15">
      <c r="A30" s="5" t="s">
        <v>51</v>
      </c>
      <c r="B30" s="2">
        <v>0.00138888888888889</v>
      </c>
    </row>
    <row r="31" spans="1:2" ht="15">
      <c r="A31" s="5" t="s">
        <v>52</v>
      </c>
      <c r="B31" s="2">
        <v>0.00109953703703704</v>
      </c>
    </row>
    <row r="33" spans="1:2" ht="20.25">
      <c r="A33" s="4" t="s">
        <v>9</v>
      </c>
      <c r="B33" s="6">
        <f>GEOMEAN(1/B27,1/B28,1/B29,1/B30,1/B31)*0.324</f>
        <v>193</v>
      </c>
    </row>
    <row r="35" ht="20.25">
      <c r="A35" s="3" t="s">
        <v>64</v>
      </c>
    </row>
    <row r="37" spans="1:8" ht="15">
      <c r="A37" s="5" t="s">
        <v>13</v>
      </c>
      <c r="B37" s="10" t="s">
        <v>14</v>
      </c>
      <c r="C37" s="10" t="s">
        <v>15</v>
      </c>
      <c r="D37" s="10" t="s">
        <v>16</v>
      </c>
      <c r="E37" s="10" t="s">
        <v>17</v>
      </c>
      <c r="F37" s="10" t="s">
        <v>18</v>
      </c>
      <c r="G37" s="10" t="s">
        <v>8</v>
      </c>
      <c r="H37" s="10" t="s">
        <v>53</v>
      </c>
    </row>
    <row r="38" spans="2:8" ht="12.75">
      <c r="B38">
        <v>0.2831</v>
      </c>
      <c r="C38">
        <v>0.176</v>
      </c>
      <c r="D38">
        <v>0.1099</v>
      </c>
      <c r="E38">
        <v>0.3004</v>
      </c>
      <c r="F38">
        <v>0.6887</v>
      </c>
      <c r="G38">
        <v>0.6595</v>
      </c>
      <c r="H38" s="11">
        <f aca="true" t="shared" si="0" ref="H38:H47">GEOMEAN(B38:G38)</f>
        <v>0.301</v>
      </c>
    </row>
    <row r="39" spans="2:8" ht="12.75">
      <c r="B39">
        <v>0.2822</v>
      </c>
      <c r="C39">
        <v>0.1771</v>
      </c>
      <c r="D39">
        <v>0.109</v>
      </c>
      <c r="E39">
        <v>0.3005</v>
      </c>
      <c r="F39">
        <v>0.6871</v>
      </c>
      <c r="G39">
        <v>0.6767</v>
      </c>
      <c r="H39" s="11">
        <f t="shared" si="0"/>
        <v>0.302</v>
      </c>
    </row>
    <row r="40" spans="2:8" ht="12.75">
      <c r="B40">
        <v>0.2825</v>
      </c>
      <c r="C40">
        <v>0.1775</v>
      </c>
      <c r="D40">
        <v>0.1088</v>
      </c>
      <c r="E40">
        <v>0.3003</v>
      </c>
      <c r="F40">
        <v>0.6872</v>
      </c>
      <c r="G40">
        <v>0.6426</v>
      </c>
      <c r="H40" s="11">
        <f t="shared" si="0"/>
        <v>0.3</v>
      </c>
    </row>
    <row r="41" spans="2:8" ht="12.75">
      <c r="B41">
        <v>0.2832</v>
      </c>
      <c r="C41">
        <v>0.1772</v>
      </c>
      <c r="D41">
        <v>0.1091</v>
      </c>
      <c r="E41">
        <v>0.2999</v>
      </c>
      <c r="F41">
        <v>0.6874</v>
      </c>
      <c r="G41">
        <v>0.6459</v>
      </c>
      <c r="H41" s="11">
        <f t="shared" si="0"/>
        <v>0.3</v>
      </c>
    </row>
    <row r="42" spans="2:8" ht="12.75">
      <c r="B42">
        <v>0.283</v>
      </c>
      <c r="C42">
        <v>0.1771</v>
      </c>
      <c r="D42">
        <v>0.1087</v>
      </c>
      <c r="E42">
        <v>0.3007</v>
      </c>
      <c r="F42">
        <v>0.6874</v>
      </c>
      <c r="G42">
        <v>0.6465</v>
      </c>
      <c r="H42" s="11">
        <f t="shared" si="0"/>
        <v>0.3</v>
      </c>
    </row>
    <row r="43" spans="2:8" ht="12.75">
      <c r="B43">
        <v>0.2829</v>
      </c>
      <c r="C43">
        <v>0.1773</v>
      </c>
      <c r="D43">
        <v>0.1087</v>
      </c>
      <c r="E43">
        <v>0.2995</v>
      </c>
      <c r="F43">
        <v>0.6874</v>
      </c>
      <c r="G43">
        <v>0.6622</v>
      </c>
      <c r="H43" s="11">
        <f t="shared" si="0"/>
        <v>0.301</v>
      </c>
    </row>
    <row r="44" spans="2:8" ht="12.75">
      <c r="B44">
        <v>0.2827</v>
      </c>
      <c r="C44">
        <v>0.1777</v>
      </c>
      <c r="D44">
        <v>0.1092</v>
      </c>
      <c r="E44">
        <v>0.3004</v>
      </c>
      <c r="F44">
        <v>0.7029</v>
      </c>
      <c r="G44">
        <v>0.646</v>
      </c>
      <c r="H44" s="11">
        <f t="shared" si="0"/>
        <v>0.301</v>
      </c>
    </row>
    <row r="45" spans="2:8" ht="12.75">
      <c r="B45">
        <v>0.2828</v>
      </c>
      <c r="C45">
        <v>0.1773</v>
      </c>
      <c r="D45">
        <v>0.1087</v>
      </c>
      <c r="E45">
        <v>0.2999</v>
      </c>
      <c r="F45">
        <v>0.6872</v>
      </c>
      <c r="G45">
        <v>0.6607</v>
      </c>
      <c r="H45" s="11">
        <f t="shared" si="0"/>
        <v>0.301</v>
      </c>
    </row>
    <row r="46" spans="2:8" ht="12.75">
      <c r="B46">
        <v>0.2828</v>
      </c>
      <c r="C46">
        <v>0.177</v>
      </c>
      <c r="D46">
        <v>0.1088</v>
      </c>
      <c r="E46">
        <v>0.2989</v>
      </c>
      <c r="F46">
        <v>0.6887</v>
      </c>
      <c r="G46">
        <v>0.6469</v>
      </c>
      <c r="H46" s="11">
        <f t="shared" si="0"/>
        <v>0.3</v>
      </c>
    </row>
    <row r="47" spans="2:8" ht="12.75">
      <c r="B47">
        <v>0.2825</v>
      </c>
      <c r="C47">
        <v>0.1773</v>
      </c>
      <c r="D47">
        <v>0.1089</v>
      </c>
      <c r="E47">
        <v>0.3004</v>
      </c>
      <c r="F47">
        <v>0.6887</v>
      </c>
      <c r="G47">
        <v>0.6452</v>
      </c>
      <c r="H47" s="11">
        <f t="shared" si="0"/>
        <v>0.3</v>
      </c>
    </row>
    <row r="48" spans="1:2" ht="15">
      <c r="A48" s="5" t="s">
        <v>54</v>
      </c>
      <c r="B48" s="11">
        <f>GEOMEAN(H38:H47)</f>
        <v>0.301</v>
      </c>
    </row>
    <row r="50" spans="1:2" ht="15">
      <c r="A50" s="5" t="s">
        <v>69</v>
      </c>
      <c r="B50" s="1">
        <v>2.43</v>
      </c>
    </row>
    <row r="52" spans="1:2" ht="15">
      <c r="A52" s="5" t="s">
        <v>68</v>
      </c>
      <c r="B52">
        <v>351</v>
      </c>
    </row>
    <row r="54" spans="1:2" ht="20.25">
      <c r="A54" s="4" t="s">
        <v>64</v>
      </c>
      <c r="B54" s="6">
        <f>GEOMEAN(1/B48,B50,1/B52)*568.19</f>
        <v>162</v>
      </c>
    </row>
    <row r="56" ht="20.25">
      <c r="A56" s="3" t="s">
        <v>19</v>
      </c>
    </row>
    <row r="58" spans="1:2" ht="15">
      <c r="A58" s="5" t="s">
        <v>70</v>
      </c>
      <c r="B58" s="2">
        <v>0.00350694444444444</v>
      </c>
    </row>
    <row r="60" spans="1:2" ht="20.25">
      <c r="A60" s="4" t="s">
        <v>19</v>
      </c>
      <c r="B60" s="6">
        <f>(1/B58)*0.8196</f>
        <v>234</v>
      </c>
    </row>
    <row r="62" ht="20.25">
      <c r="A62" s="3" t="s">
        <v>56</v>
      </c>
    </row>
    <row r="64" ht="15">
      <c r="A64" s="5" t="s">
        <v>71</v>
      </c>
    </row>
    <row r="65" spans="1:2" ht="12.75">
      <c r="A65" t="s">
        <v>20</v>
      </c>
      <c r="B65">
        <v>61.12</v>
      </c>
    </row>
    <row r="66" spans="1:2" ht="12.75">
      <c r="A66" t="s">
        <v>21</v>
      </c>
      <c r="B66">
        <v>22.87</v>
      </c>
    </row>
    <row r="67" spans="1:2" ht="12.75">
      <c r="A67" t="s">
        <v>5</v>
      </c>
      <c r="B67">
        <v>15.86</v>
      </c>
    </row>
    <row r="69" spans="1:2" ht="20.25">
      <c r="A69" s="4" t="s">
        <v>56</v>
      </c>
      <c r="B69" s="6">
        <f>B67*10.929</f>
        <v>173</v>
      </c>
    </row>
    <row r="71" spans="1:2" ht="20.25">
      <c r="A71" s="3" t="s">
        <v>59</v>
      </c>
      <c r="B71" s="3"/>
    </row>
    <row r="73" ht="15">
      <c r="A73" s="5" t="s">
        <v>22</v>
      </c>
    </row>
    <row r="74" spans="1:2" ht="12.75">
      <c r="A74" t="s">
        <v>23</v>
      </c>
      <c r="B74">
        <v>505</v>
      </c>
    </row>
    <row r="75" spans="1:4" ht="12.75">
      <c r="A75" t="s">
        <v>24</v>
      </c>
      <c r="B75">
        <v>196</v>
      </c>
      <c r="D75" s="32"/>
    </row>
    <row r="76" spans="1:2" ht="12.75">
      <c r="A76" t="s">
        <v>25</v>
      </c>
      <c r="B76">
        <v>59</v>
      </c>
    </row>
    <row r="78" ht="15">
      <c r="A78" s="5" t="s">
        <v>26</v>
      </c>
    </row>
    <row r="79" spans="1:2" ht="12.75">
      <c r="A79" t="s">
        <v>23</v>
      </c>
      <c r="B79">
        <v>187</v>
      </c>
    </row>
    <row r="80" spans="1:2" ht="12.75">
      <c r="A80" t="s">
        <v>24</v>
      </c>
      <c r="B80">
        <v>179</v>
      </c>
    </row>
    <row r="81" spans="1:2" ht="12.75">
      <c r="A81" t="s">
        <v>25</v>
      </c>
      <c r="B81">
        <v>140</v>
      </c>
    </row>
    <row r="83" ht="15">
      <c r="A83" s="5" t="s">
        <v>27</v>
      </c>
    </row>
    <row r="84" spans="1:2" ht="12.75">
      <c r="A84" t="s">
        <v>23</v>
      </c>
      <c r="B84">
        <v>130</v>
      </c>
    </row>
    <row r="85" spans="1:2" ht="12.75">
      <c r="A85" t="s">
        <v>24</v>
      </c>
      <c r="B85">
        <v>117</v>
      </c>
    </row>
    <row r="86" spans="1:2" ht="12.75">
      <c r="A86" t="s">
        <v>25</v>
      </c>
      <c r="B86">
        <v>103</v>
      </c>
    </row>
    <row r="88" ht="15">
      <c r="A88" s="5" t="s">
        <v>28</v>
      </c>
    </row>
    <row r="89" spans="1:2" ht="12.75">
      <c r="A89" t="s">
        <v>23</v>
      </c>
      <c r="B89">
        <v>86</v>
      </c>
    </row>
    <row r="90" spans="1:2" ht="12.75">
      <c r="A90" t="s">
        <v>24</v>
      </c>
      <c r="B90">
        <v>82</v>
      </c>
    </row>
    <row r="91" spans="1:2" ht="12.75">
      <c r="A91" t="s">
        <v>25</v>
      </c>
      <c r="B91">
        <v>81</v>
      </c>
    </row>
    <row r="93" spans="1:2" ht="20.25">
      <c r="A93" s="4" t="s">
        <v>59</v>
      </c>
      <c r="B93" s="6">
        <f>GEOMEAN(B75,B80,B85,B90)*1.445</f>
        <v>196</v>
      </c>
    </row>
    <row r="95" ht="20.25">
      <c r="A95" s="3" t="s">
        <v>29</v>
      </c>
    </row>
    <row r="97" spans="1:2" ht="15">
      <c r="A97" s="5" t="s">
        <v>72</v>
      </c>
      <c r="B97" s="2">
        <v>0.00734953703703704</v>
      </c>
    </row>
    <row r="99" spans="1:2" ht="20.25">
      <c r="A99" s="4" t="s">
        <v>29</v>
      </c>
      <c r="B99" s="6">
        <f>1/B97*1.478</f>
        <v>201</v>
      </c>
    </row>
    <row r="101" ht="20.25">
      <c r="A101" s="3" t="s">
        <v>57</v>
      </c>
    </row>
    <row r="103" spans="1:4" ht="15">
      <c r="A103" s="5" t="s">
        <v>73</v>
      </c>
      <c r="B103" s="10" t="s">
        <v>47</v>
      </c>
      <c r="C103" s="10" t="s">
        <v>48</v>
      </c>
      <c r="D103" s="10" t="s">
        <v>49</v>
      </c>
    </row>
    <row r="104" spans="1:4" ht="12.75">
      <c r="A104" t="s">
        <v>30</v>
      </c>
      <c r="B104" s="2">
        <v>0.599074074074074</v>
      </c>
      <c r="C104" s="2">
        <v>0.6075</v>
      </c>
      <c r="D104" s="2">
        <f aca="true" t="shared" si="1" ref="D104:D111">C104-B104</f>
        <v>0.00842592592592606</v>
      </c>
    </row>
    <row r="105" spans="1:4" ht="12.75">
      <c r="A105" t="s">
        <v>31</v>
      </c>
      <c r="B105" s="2">
        <v>0.615115740740741</v>
      </c>
      <c r="C105" s="2">
        <v>0.616828703703704</v>
      </c>
      <c r="D105" s="2">
        <f t="shared" si="1"/>
        <v>0.00171296296296297</v>
      </c>
    </row>
    <row r="106" spans="1:4" ht="12.75">
      <c r="A106" t="s">
        <v>32</v>
      </c>
      <c r="B106" s="2">
        <v>0.618703703703704</v>
      </c>
      <c r="C106" s="2">
        <v>0.621967592592593</v>
      </c>
      <c r="D106" s="2">
        <f t="shared" si="1"/>
        <v>0.00326388888888907</v>
      </c>
    </row>
    <row r="107" spans="1:4" ht="12.75">
      <c r="A107" t="s">
        <v>33</v>
      </c>
      <c r="B107" s="2">
        <v>0.610115740740741</v>
      </c>
      <c r="C107" s="2">
        <v>0.611643518518519</v>
      </c>
      <c r="D107" s="2">
        <f t="shared" si="1"/>
        <v>0.00152777777777791</v>
      </c>
    </row>
    <row r="108" spans="1:4" ht="12.75">
      <c r="A108" t="s">
        <v>34</v>
      </c>
      <c r="B108" s="2">
        <v>0.612106481481482</v>
      </c>
      <c r="C108" s="2">
        <v>0.615115740740741</v>
      </c>
      <c r="D108" s="2">
        <f t="shared" si="1"/>
        <v>0.0030092592592591</v>
      </c>
    </row>
    <row r="109" spans="1:4" ht="12.75">
      <c r="A109" t="s">
        <v>35</v>
      </c>
      <c r="B109" s="2">
        <v>0.6075</v>
      </c>
      <c r="C109" s="2">
        <v>0.610115740740741</v>
      </c>
      <c r="D109" s="2">
        <f t="shared" si="1"/>
        <v>0.002615740740741</v>
      </c>
    </row>
    <row r="110" spans="1:4" ht="12.75">
      <c r="A110" t="s">
        <v>36</v>
      </c>
      <c r="B110" s="2">
        <v>0.611643518518519</v>
      </c>
      <c r="C110" s="2">
        <v>0.612106481481482</v>
      </c>
      <c r="D110" s="2">
        <f t="shared" si="1"/>
        <v>0.000462962962962998</v>
      </c>
    </row>
    <row r="111" spans="1:4" ht="12.75">
      <c r="A111" t="s">
        <v>37</v>
      </c>
      <c r="B111" s="2">
        <v>0.616828703703704</v>
      </c>
      <c r="C111" s="2">
        <v>0.618703703703704</v>
      </c>
      <c r="D111" s="2">
        <f t="shared" si="1"/>
        <v>0.00187499999999996</v>
      </c>
    </row>
    <row r="113" spans="1:2" ht="20.25">
      <c r="A113" s="4" t="s">
        <v>57</v>
      </c>
      <c r="B113" s="6">
        <f>GEOMEAN(1/D104,1/D105,1/D106,1/D107,1/D108,1/D109,1/D110,1/D111)*0.359</f>
        <v>165</v>
      </c>
    </row>
    <row r="115" ht="20.25">
      <c r="A115" s="3" t="s">
        <v>38</v>
      </c>
    </row>
    <row r="117" spans="1:2" ht="15">
      <c r="A117" s="5" t="s">
        <v>39</v>
      </c>
      <c r="B117" s="2">
        <v>0.00226851851851852</v>
      </c>
    </row>
    <row r="118" spans="1:2" ht="15">
      <c r="A118" s="5" t="s">
        <v>40</v>
      </c>
      <c r="B118" s="2">
        <v>0.0090625</v>
      </c>
    </row>
    <row r="119" spans="1:2" ht="15">
      <c r="A119" s="5" t="s">
        <v>41</v>
      </c>
      <c r="B119" s="2">
        <v>0.0186574074074074</v>
      </c>
    </row>
    <row r="120" spans="1:2" ht="15">
      <c r="A120" s="5" t="s">
        <v>42</v>
      </c>
      <c r="B120" s="2">
        <v>0.0136458333333333</v>
      </c>
    </row>
    <row r="121" spans="1:2" ht="15">
      <c r="A121" s="5" t="s">
        <v>43</v>
      </c>
      <c r="B121" s="2">
        <v>0.0155671296296296</v>
      </c>
    </row>
    <row r="123" spans="1:2" ht="20.25">
      <c r="A123" s="4" t="s">
        <v>38</v>
      </c>
      <c r="B123" s="6">
        <f>GEOMEAN(1/B117,1/B118,1/B119,1/B120,1/B121)*1.821</f>
        <v>190</v>
      </c>
    </row>
    <row r="125" ht="20.25">
      <c r="A125" s="3" t="s">
        <v>55</v>
      </c>
    </row>
    <row r="127" ht="12.75">
      <c r="A127" s="7" t="s">
        <v>44</v>
      </c>
    </row>
    <row r="128" spans="1:2" ht="12.75">
      <c r="A128" t="s">
        <v>45</v>
      </c>
      <c r="B128">
        <v>4444</v>
      </c>
    </row>
    <row r="129" spans="1:2" ht="12.75">
      <c r="A129" t="s">
        <v>24</v>
      </c>
      <c r="B129">
        <v>1475</v>
      </c>
    </row>
    <row r="130" spans="1:2" ht="12.75">
      <c r="A130" t="s">
        <v>46</v>
      </c>
      <c r="B130">
        <v>114</v>
      </c>
    </row>
    <row r="132" spans="1:2" ht="20.25">
      <c r="A132" s="4" t="s">
        <v>55</v>
      </c>
      <c r="B132" s="6">
        <f>(B128*0.15+B129*0.7+B130*0.15)*0.1515</f>
        <v>260</v>
      </c>
    </row>
    <row r="134" spans="1:2" ht="23.25">
      <c r="A134" s="8" t="s">
        <v>58</v>
      </c>
      <c r="B134" s="9">
        <f>GEOMEAN(B16,B23,B33,B54,B60,B69,B93,B99,B113,B123,B132)</f>
        <v>195</v>
      </c>
    </row>
    <row r="136" spans="1:2" ht="18">
      <c r="A136" s="12" t="s">
        <v>62</v>
      </c>
      <c r="B136" s="13">
        <f>GEOMEAN(B23,B33,B93,B99,B123)</f>
        <v>195</v>
      </c>
    </row>
    <row r="138" spans="1:2" ht="18">
      <c r="A138" s="12" t="s">
        <v>63</v>
      </c>
      <c r="B138" s="13">
        <f>GEOMEAN(B16,B54,B60,B69,B113,B132)</f>
        <v>195</v>
      </c>
    </row>
  </sheetData>
  <printOptions/>
  <pageMargins left="0.75" right="0.75" top="1" bottom="1" header="0.5" footer="0.5"/>
  <pageSetup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2006-04-15T17:01:58Z</dcterms:created>
  <dcterms:modified xsi:type="dcterms:W3CDTF">2006-07-03T11:18:21Z</dcterms:modified>
  <cp:category/>
  <cp:version/>
  <cp:contentType/>
  <cp:contentStatus/>
</cp:coreProperties>
</file>