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3290" activeTab="1"/>
  </bookViews>
  <sheets>
    <sheet name="Test Results (RAW)" sheetId="1" r:id="rId1"/>
    <sheet name="New Style Summary" sheetId="2" r:id="rId2"/>
    <sheet name="Old Style Summary" sheetId="3" r:id="rId3"/>
  </sheets>
  <definedNames/>
  <calcPr fullCalcOnLoad="1"/>
</workbook>
</file>

<file path=xl/sharedStrings.xml><?xml version="1.0" encoding="utf-8"?>
<sst xmlns="http://schemas.openxmlformats.org/spreadsheetml/2006/main" count="218" uniqueCount="114">
  <si>
    <t>MAPLE</t>
  </si>
  <si>
    <t>MATLAB</t>
  </si>
  <si>
    <t>Mathematica</t>
  </si>
  <si>
    <t>Photoshop</t>
  </si>
  <si>
    <t>ACDSee</t>
  </si>
  <si>
    <t>Paint.NET</t>
  </si>
  <si>
    <t>PaintShop Pro</t>
  </si>
  <si>
    <t>Visual Studio</t>
  </si>
  <si>
    <t>ViewPerf</t>
  </si>
  <si>
    <t>Audio</t>
  </si>
  <si>
    <t>DivX</t>
  </si>
  <si>
    <t>x264</t>
  </si>
  <si>
    <t>XviD</t>
  </si>
  <si>
    <t>Canopus</t>
  </si>
  <si>
    <t>STALKER: Clear Sky</t>
  </si>
  <si>
    <t>Devil May Cry 4</t>
  </si>
  <si>
    <t>Far Cry 2</t>
  </si>
  <si>
    <t>Lost Planet</t>
  </si>
  <si>
    <t>Total</t>
  </si>
  <si>
    <t>Rendering</t>
  </si>
  <si>
    <t>Java</t>
  </si>
  <si>
    <t>Overall</t>
  </si>
  <si>
    <t>3ds max</t>
  </si>
  <si>
    <t>Graphics</t>
  </si>
  <si>
    <t>Maya</t>
  </si>
  <si>
    <t>GFX</t>
  </si>
  <si>
    <t>CPU</t>
  </si>
  <si>
    <t>Lightwave</t>
  </si>
  <si>
    <t>Interactive</t>
  </si>
  <si>
    <t>Multitasking</t>
  </si>
  <si>
    <t>I/O</t>
  </si>
  <si>
    <t>Catia</t>
  </si>
  <si>
    <t>Pro/ENGINEER</t>
  </si>
  <si>
    <t>SolidWorks</t>
  </si>
  <si>
    <t>UGS Teamcenter</t>
  </si>
  <si>
    <t>7-Zip</t>
  </si>
  <si>
    <t>WinRAR</t>
  </si>
  <si>
    <t>LAME MP3</t>
  </si>
  <si>
    <t>Apple Lossless</t>
  </si>
  <si>
    <t>FLAC</t>
  </si>
  <si>
    <t>Nero AAC</t>
  </si>
  <si>
    <t>Monkeys Audio</t>
  </si>
  <si>
    <t>OGG Vorbis</t>
  </si>
  <si>
    <t>Disk</t>
  </si>
  <si>
    <t>UGS NX</t>
  </si>
  <si>
    <t>Compiler</t>
  </si>
  <si>
    <t>Compress</t>
  </si>
  <si>
    <t>Crypto</t>
  </si>
  <si>
    <t>Derby</t>
  </si>
  <si>
    <t>MPEGAudio</t>
  </si>
  <si>
    <t>Scimark.large</t>
  </si>
  <si>
    <t>Scimark.small</t>
  </si>
  <si>
    <t>Serial</t>
  </si>
  <si>
    <t>Startup</t>
  </si>
  <si>
    <t>Sunflow</t>
  </si>
  <si>
    <t>XML</t>
  </si>
  <si>
    <t>Composite</t>
  </si>
  <si>
    <t>Internal</t>
  </si>
  <si>
    <t>MMA</t>
  </si>
  <si>
    <t>Matrix Calculation</t>
  </si>
  <si>
    <t>Matrix Functions</t>
  </si>
  <si>
    <t>Programmation</t>
  </si>
  <si>
    <t>Statistics</t>
  </si>
  <si>
    <t>PhotoImpact</t>
  </si>
  <si>
    <t>Blur</t>
  </si>
  <si>
    <t>Sharp</t>
  </si>
  <si>
    <t>Light</t>
  </si>
  <si>
    <t>Resize</t>
  </si>
  <si>
    <t>Rotate</t>
  </si>
  <si>
    <t>Convert</t>
  </si>
  <si>
    <t>Transform</t>
  </si>
  <si>
    <t>Filters</t>
  </si>
  <si>
    <t>HDPlay</t>
  </si>
  <si>
    <t>Software</t>
  </si>
  <si>
    <t>Hardware</t>
  </si>
  <si>
    <t>Mainconcept/VC-1</t>
  </si>
  <si>
    <t>Scene 1</t>
  </si>
  <si>
    <t>Scene 2</t>
  </si>
  <si>
    <t>Scene 3</t>
  </si>
  <si>
    <t>Scene 4</t>
  </si>
  <si>
    <t>GTA4</t>
  </si>
  <si>
    <t>Snow</t>
  </si>
  <si>
    <t>Cave</t>
  </si>
  <si>
    <t>Average</t>
  </si>
  <si>
    <t>Unreal Tournament 3</t>
  </si>
  <si>
    <t>Crysis: Warhead</t>
  </si>
  <si>
    <t>World in Conflict</t>
  </si>
  <si>
    <t>Intel Core 2 Quad Q9300</t>
  </si>
  <si>
    <t>голубой фон — чем больше результат, тем лучше</t>
  </si>
  <si>
    <t>зелёный фон — чем меньше результат, тем лучше</t>
  </si>
  <si>
    <t>Raster Graphics</t>
  </si>
  <si>
    <t>Data Compression</t>
  </si>
  <si>
    <t>Score</t>
  </si>
  <si>
    <t>VC-1</t>
  </si>
  <si>
    <t>Grand Theft Auto 4</t>
  </si>
  <si>
    <t>Overall Score</t>
  </si>
  <si>
    <t>3D Modeling</t>
  </si>
  <si>
    <t>CAD/CAM</t>
  </si>
  <si>
    <t>Compile</t>
  </si>
  <si>
    <t>Archivers</t>
  </si>
  <si>
    <t>Audio Encoding</t>
  </si>
  <si>
    <t>Video Encoding</t>
  </si>
  <si>
    <t>Games</t>
  </si>
  <si>
    <t>Science</t>
  </si>
  <si>
    <t>Interpretation (Java)</t>
  </si>
  <si>
    <t>Compilation (MSVC++)</t>
  </si>
  <si>
    <t>3D Visualisation</t>
  </si>
  <si>
    <t>Science &amp; Engineering Computation</t>
  </si>
  <si>
    <t>3D Games</t>
  </si>
  <si>
    <t>3D Rendering</t>
  </si>
  <si>
    <t>Intel Core i7 920 3x2</t>
  </si>
  <si>
    <t>Intel Core i7 920 2x2</t>
  </si>
  <si>
    <t>Intel Core i7 920 1x4</t>
  </si>
  <si>
    <t>Intel Core i7 920 3x1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</si>
</sst>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400]h:mm:ss\ AM/PM"/>
    <numFmt numFmtId="166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NumberFormat="1" applyFill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/>
    </xf>
    <xf numFmtId="9" fontId="0" fillId="34" borderId="10" xfId="0" applyNumberForma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165" fontId="0" fillId="34" borderId="10" xfId="0" applyNumberForma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21" fontId="0" fillId="34" borderId="10" xfId="0" applyNumberFormat="1" applyFill="1" applyBorder="1" applyAlignment="1">
      <alignment/>
    </xf>
    <xf numFmtId="9" fontId="0" fillId="34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zoomScalePageLayoutView="0" workbookViewId="0" topLeftCell="A91">
      <selection activeCell="E120" sqref="E120:E121"/>
    </sheetView>
  </sheetViews>
  <sheetFormatPr defaultColWidth="9.00390625" defaultRowHeight="12.75"/>
  <cols>
    <col min="1" max="1" width="24.625" style="1" bestFit="1" customWidth="1"/>
    <col min="2" max="2" width="15.375" style="2" bestFit="1" customWidth="1"/>
    <col min="3" max="3" width="13.875" style="1" customWidth="1"/>
    <col min="4" max="4" width="13.625" style="1" customWidth="1"/>
    <col min="5" max="6" width="13.125" style="1" customWidth="1"/>
    <col min="7" max="16384" width="9.125" style="1" customWidth="1"/>
  </cols>
  <sheetData>
    <row r="1" spans="2:6" ht="32.25" customHeight="1">
      <c r="B1" s="15" t="s">
        <v>87</v>
      </c>
      <c r="C1" s="15" t="s">
        <v>110</v>
      </c>
      <c r="D1" s="15" t="s">
        <v>111</v>
      </c>
      <c r="E1" s="15" t="s">
        <v>112</v>
      </c>
      <c r="F1" s="15" t="s">
        <v>113</v>
      </c>
    </row>
    <row r="2" spans="1:2" s="25" customFormat="1" ht="15.75">
      <c r="A2" s="22" t="s">
        <v>22</v>
      </c>
      <c r="B2" s="24"/>
    </row>
    <row r="3" spans="1:6" s="3" customFormat="1" ht="12.75">
      <c r="A3" s="3" t="s">
        <v>23</v>
      </c>
      <c r="B3" s="4">
        <v>12.65</v>
      </c>
      <c r="C3" s="3">
        <v>13.75</v>
      </c>
      <c r="D3" s="3">
        <v>14.77</v>
      </c>
      <c r="E3" s="3">
        <v>14.76</v>
      </c>
      <c r="F3" s="3">
        <v>14.13</v>
      </c>
    </row>
    <row r="4" spans="1:6" s="3" customFormat="1" ht="12.75">
      <c r="A4" s="3" t="s">
        <v>19</v>
      </c>
      <c r="B4" s="4">
        <v>10.35</v>
      </c>
      <c r="C4" s="3">
        <v>15.24</v>
      </c>
      <c r="D4" s="3">
        <v>15.57</v>
      </c>
      <c r="E4" s="3">
        <v>15.34</v>
      </c>
      <c r="F4" s="3">
        <v>15.38</v>
      </c>
    </row>
    <row r="5" spans="1:6" s="3" customFormat="1" ht="12.75">
      <c r="A5" s="3" t="s">
        <v>21</v>
      </c>
      <c r="B5" s="4">
        <v>11.44</v>
      </c>
      <c r="C5" s="3">
        <v>14.47</v>
      </c>
      <c r="D5" s="3">
        <v>15.16</v>
      </c>
      <c r="E5" s="3">
        <v>15.04</v>
      </c>
      <c r="F5" s="3">
        <v>14.75</v>
      </c>
    </row>
    <row r="7" spans="1:2" s="25" customFormat="1" ht="15.75">
      <c r="A7" s="22" t="s">
        <v>27</v>
      </c>
      <c r="B7" s="24"/>
    </row>
    <row r="8" spans="1:6" s="11" customFormat="1" ht="12.75">
      <c r="A8" s="11" t="s">
        <v>28</v>
      </c>
      <c r="B8" s="10">
        <v>19.44</v>
      </c>
      <c r="C8" s="11">
        <v>15.31</v>
      </c>
      <c r="D8" s="11">
        <v>16.02</v>
      </c>
      <c r="E8" s="11">
        <v>16.24</v>
      </c>
      <c r="F8" s="11">
        <v>15.91</v>
      </c>
    </row>
    <row r="9" spans="1:6" s="11" customFormat="1" ht="12.75">
      <c r="A9" s="11" t="s">
        <v>29</v>
      </c>
      <c r="B9" s="10">
        <v>38.44</v>
      </c>
      <c r="C9" s="11">
        <v>28.33</v>
      </c>
      <c r="D9" s="11">
        <v>28.87</v>
      </c>
      <c r="E9" s="11">
        <v>29.27</v>
      </c>
      <c r="F9" s="11">
        <v>28.94</v>
      </c>
    </row>
    <row r="10" spans="1:6" s="11" customFormat="1" ht="12.75">
      <c r="A10" s="11" t="s">
        <v>19</v>
      </c>
      <c r="B10" s="10">
        <v>124.5</v>
      </c>
      <c r="C10" s="11">
        <v>84.34</v>
      </c>
      <c r="D10" s="11">
        <v>84.54</v>
      </c>
      <c r="E10" s="11">
        <v>85.06</v>
      </c>
      <c r="F10" s="11">
        <v>84.87</v>
      </c>
    </row>
    <row r="11" spans="1:6" s="11" customFormat="1" ht="12.75">
      <c r="A11" s="11" t="s">
        <v>21</v>
      </c>
      <c r="B11" s="10">
        <v>45.32</v>
      </c>
      <c r="C11" s="11">
        <v>33.2</v>
      </c>
      <c r="D11" s="11">
        <v>33.94</v>
      </c>
      <c r="E11" s="11">
        <v>34.32</v>
      </c>
      <c r="F11" s="11">
        <v>33.94</v>
      </c>
    </row>
    <row r="13" spans="1:2" s="25" customFormat="1" ht="15.75">
      <c r="A13" s="22" t="s">
        <v>24</v>
      </c>
      <c r="B13" s="24"/>
    </row>
    <row r="14" spans="1:6" s="3" customFormat="1" ht="12.75">
      <c r="A14" s="3" t="s">
        <v>25</v>
      </c>
      <c r="B14" s="4">
        <v>2.28</v>
      </c>
      <c r="C14" s="3">
        <v>2.28</v>
      </c>
      <c r="D14" s="3">
        <v>2.6</v>
      </c>
      <c r="E14" s="3">
        <v>2.37</v>
      </c>
      <c r="F14" s="3">
        <v>2.79</v>
      </c>
    </row>
    <row r="15" spans="1:6" s="3" customFormat="1" ht="12.75">
      <c r="A15" s="3" t="s">
        <v>30</v>
      </c>
      <c r="B15" s="4">
        <v>2.98</v>
      </c>
      <c r="C15" s="3">
        <v>3.2</v>
      </c>
      <c r="D15" s="3">
        <v>3.49</v>
      </c>
      <c r="E15" s="3">
        <v>3.38</v>
      </c>
      <c r="F15" s="3">
        <v>3.52</v>
      </c>
    </row>
    <row r="16" spans="1:6" s="3" customFormat="1" ht="12.75">
      <c r="A16" s="3" t="s">
        <v>26</v>
      </c>
      <c r="B16" s="4">
        <v>6.41</v>
      </c>
      <c r="C16" s="3">
        <v>7.96</v>
      </c>
      <c r="D16" s="3">
        <v>8.33</v>
      </c>
      <c r="E16" s="3">
        <v>7.35</v>
      </c>
      <c r="F16" s="3">
        <v>8.44</v>
      </c>
    </row>
    <row r="17" spans="1:6" s="3" customFormat="1" ht="12.75">
      <c r="A17" s="3" t="s">
        <v>21</v>
      </c>
      <c r="B17" s="4">
        <v>2.88</v>
      </c>
      <c r="C17" s="3">
        <v>3.03</v>
      </c>
      <c r="D17" s="3">
        <v>3.38</v>
      </c>
      <c r="E17" s="3">
        <v>3.08</v>
      </c>
      <c r="F17" s="3">
        <v>3.56</v>
      </c>
    </row>
    <row r="18" spans="1:6" s="11" customFormat="1" ht="12.75">
      <c r="A18" s="11" t="s">
        <v>19</v>
      </c>
      <c r="B18" s="14">
        <v>0.0028125</v>
      </c>
      <c r="C18" s="33">
        <v>0.0018171296296296297</v>
      </c>
      <c r="D18" s="33">
        <v>0.0018171296296296297</v>
      </c>
      <c r="E18" s="33">
        <v>0.0018171296296296297</v>
      </c>
      <c r="F18" s="33">
        <v>0.0018055555555555557</v>
      </c>
    </row>
    <row r="19" ht="12.75">
      <c r="B19" s="5"/>
    </row>
    <row r="20" spans="1:2" s="25" customFormat="1" ht="15.75">
      <c r="A20" s="22" t="s">
        <v>8</v>
      </c>
      <c r="B20" s="24"/>
    </row>
    <row r="21" spans="1:6" s="3" customFormat="1" ht="12.75">
      <c r="A21" s="3" t="s">
        <v>22</v>
      </c>
      <c r="B21" s="4">
        <v>15.94</v>
      </c>
      <c r="C21" s="3">
        <v>16.28</v>
      </c>
      <c r="D21" s="3">
        <v>15.58</v>
      </c>
      <c r="E21" s="3">
        <v>14.86</v>
      </c>
      <c r="F21" s="3">
        <v>15.22</v>
      </c>
    </row>
    <row r="22" spans="1:6" s="3" customFormat="1" ht="12.75">
      <c r="A22" s="3" t="s">
        <v>31</v>
      </c>
      <c r="B22" s="4">
        <v>15.35</v>
      </c>
      <c r="C22" s="3">
        <v>15.52</v>
      </c>
      <c r="D22" s="3">
        <v>14.86</v>
      </c>
      <c r="E22" s="3">
        <v>17.76</v>
      </c>
      <c r="F22" s="3">
        <v>16.58</v>
      </c>
    </row>
    <row r="23" spans="1:6" s="3" customFormat="1" ht="12.75">
      <c r="A23" s="3" t="s">
        <v>24</v>
      </c>
      <c r="B23" s="4">
        <v>29.23</v>
      </c>
      <c r="C23" s="3">
        <v>29.68</v>
      </c>
      <c r="D23" s="3">
        <v>31.04</v>
      </c>
      <c r="E23" s="3">
        <v>30.11</v>
      </c>
      <c r="F23" s="3">
        <v>31.18</v>
      </c>
    </row>
    <row r="24" spans="1:6" s="3" customFormat="1" ht="12.75">
      <c r="A24" s="3" t="s">
        <v>32</v>
      </c>
      <c r="B24" s="4">
        <v>12.33</v>
      </c>
      <c r="C24" s="3">
        <v>12.48</v>
      </c>
      <c r="D24" s="3">
        <v>13.25</v>
      </c>
      <c r="E24" s="3">
        <v>12.59</v>
      </c>
      <c r="F24" s="3">
        <v>13.03</v>
      </c>
    </row>
    <row r="25" spans="1:6" s="3" customFormat="1" ht="12.75">
      <c r="A25" s="3" t="s">
        <v>33</v>
      </c>
      <c r="B25" s="4">
        <v>18.6</v>
      </c>
      <c r="C25" s="3">
        <v>19.35</v>
      </c>
      <c r="D25" s="3">
        <v>21.77</v>
      </c>
      <c r="E25" s="3">
        <v>20.68</v>
      </c>
      <c r="F25" s="3">
        <v>21.2</v>
      </c>
    </row>
    <row r="26" spans="1:6" s="3" customFormat="1" ht="12.75">
      <c r="A26" s="3" t="s">
        <v>34</v>
      </c>
      <c r="B26" s="4">
        <v>4.38</v>
      </c>
      <c r="C26" s="3">
        <v>4.15</v>
      </c>
      <c r="D26" s="3">
        <v>4.21</v>
      </c>
      <c r="E26" s="3">
        <v>4.44</v>
      </c>
      <c r="F26" s="3">
        <v>4.54</v>
      </c>
    </row>
    <row r="27" spans="1:6" s="3" customFormat="1" ht="12.75">
      <c r="A27" s="3" t="s">
        <v>21</v>
      </c>
      <c r="B27" s="4">
        <v>13.89</v>
      </c>
      <c r="C27" s="3">
        <v>13.99</v>
      </c>
      <c r="D27" s="3">
        <v>14.34</v>
      </c>
      <c r="E27" s="3">
        <v>14.47</v>
      </c>
      <c r="F27" s="3">
        <v>14.64</v>
      </c>
    </row>
    <row r="29" spans="1:6" s="11" customFormat="1" ht="15.75">
      <c r="A29" s="9" t="s">
        <v>35</v>
      </c>
      <c r="B29" s="13">
        <v>0.0035532407407407405</v>
      </c>
      <c r="C29" s="33">
        <v>0.0031712962962962958</v>
      </c>
      <c r="D29" s="33">
        <v>0.003136574074074074</v>
      </c>
      <c r="E29" s="33">
        <v>0.003148148148148148</v>
      </c>
      <c r="F29" s="33">
        <v>0.003136574074074074</v>
      </c>
    </row>
    <row r="30" ht="12.75">
      <c r="B30" s="6"/>
    </row>
    <row r="31" spans="1:6" s="11" customFormat="1" ht="15.75">
      <c r="A31" s="9" t="s">
        <v>36</v>
      </c>
      <c r="B31" s="13">
        <v>0.0012847222222222223</v>
      </c>
      <c r="C31" s="33">
        <v>0.0010185185185185186</v>
      </c>
      <c r="D31" s="33">
        <v>0.0009490740740740741</v>
      </c>
      <c r="E31" s="33">
        <v>0.0009837962962962964</v>
      </c>
      <c r="F31" s="33">
        <v>0.0009606481481481481</v>
      </c>
    </row>
    <row r="32" ht="12.75">
      <c r="B32" s="6"/>
    </row>
    <row r="33" spans="1:2" s="25" customFormat="1" ht="15.75">
      <c r="A33" s="22" t="s">
        <v>9</v>
      </c>
      <c r="B33" s="24"/>
    </row>
    <row r="34" spans="1:6" s="3" customFormat="1" ht="12.75">
      <c r="A34" s="3" t="s">
        <v>37</v>
      </c>
      <c r="B34" s="4">
        <v>98</v>
      </c>
      <c r="C34" s="3">
        <v>150</v>
      </c>
      <c r="D34" s="3">
        <v>151</v>
      </c>
      <c r="E34" s="3">
        <v>151</v>
      </c>
      <c r="F34" s="3">
        <v>151</v>
      </c>
    </row>
    <row r="35" spans="1:6" s="3" customFormat="1" ht="12.75">
      <c r="A35" s="3" t="s">
        <v>38</v>
      </c>
      <c r="B35" s="4">
        <v>185</v>
      </c>
      <c r="C35" s="3">
        <v>263</v>
      </c>
      <c r="D35" s="3">
        <v>266</v>
      </c>
      <c r="E35" s="3">
        <v>263</v>
      </c>
      <c r="F35" s="3">
        <v>264</v>
      </c>
    </row>
    <row r="36" spans="1:6" s="3" customFormat="1" ht="12.75">
      <c r="A36" s="3" t="s">
        <v>39</v>
      </c>
      <c r="B36" s="4">
        <v>237</v>
      </c>
      <c r="C36" s="3">
        <v>337</v>
      </c>
      <c r="D36" s="3">
        <v>338</v>
      </c>
      <c r="E36" s="3">
        <v>337</v>
      </c>
      <c r="F36" s="3">
        <v>337</v>
      </c>
    </row>
    <row r="37" spans="1:6" s="3" customFormat="1" ht="12.75">
      <c r="A37" s="3" t="s">
        <v>40</v>
      </c>
      <c r="B37" s="4">
        <v>78</v>
      </c>
      <c r="C37" s="3">
        <v>125</v>
      </c>
      <c r="D37" s="3">
        <v>121</v>
      </c>
      <c r="E37" s="3">
        <v>122</v>
      </c>
      <c r="F37" s="3">
        <v>122</v>
      </c>
    </row>
    <row r="38" spans="1:6" s="3" customFormat="1" ht="12.75">
      <c r="A38" s="3" t="s">
        <v>41</v>
      </c>
      <c r="B38" s="4">
        <v>174</v>
      </c>
      <c r="C38" s="3">
        <v>253</v>
      </c>
      <c r="D38" s="3">
        <v>252</v>
      </c>
      <c r="E38" s="3">
        <v>252</v>
      </c>
      <c r="F38" s="3">
        <v>252</v>
      </c>
    </row>
    <row r="39" spans="1:6" s="3" customFormat="1" ht="12.75">
      <c r="A39" s="3" t="s">
        <v>42</v>
      </c>
      <c r="B39" s="4">
        <v>70</v>
      </c>
      <c r="C39" s="3">
        <v>104</v>
      </c>
      <c r="D39" s="3">
        <v>105</v>
      </c>
      <c r="E39" s="3">
        <v>105</v>
      </c>
      <c r="F39" s="3">
        <v>104</v>
      </c>
    </row>
    <row r="40" spans="1:6" s="3" customFormat="1" ht="12.75">
      <c r="A40" s="3" t="s">
        <v>21</v>
      </c>
      <c r="B40" s="4">
        <v>126</v>
      </c>
      <c r="C40" s="3">
        <f>GEOMEAN(C34:C39)</f>
        <v>187.6967690927362</v>
      </c>
      <c r="D40" s="3">
        <f>GEOMEAN(D34:D39)</f>
        <v>187.51028002812959</v>
      </c>
      <c r="E40" s="3">
        <f>GEOMEAN(E34:E39)</f>
        <v>187.3205299869492</v>
      </c>
      <c r="F40" s="3">
        <f>GEOMEAN(F34:F39)</f>
        <v>187.14034005281005</v>
      </c>
    </row>
    <row r="42" spans="1:2" s="25" customFormat="1" ht="15.75">
      <c r="A42" s="22" t="s">
        <v>33</v>
      </c>
      <c r="B42" s="24"/>
    </row>
    <row r="43" spans="1:6" s="11" customFormat="1" ht="12.75">
      <c r="A43" s="11" t="s">
        <v>18</v>
      </c>
      <c r="B43" s="10">
        <v>166.23</v>
      </c>
      <c r="C43" s="11">
        <v>157.11</v>
      </c>
      <c r="D43" s="11">
        <v>150.16</v>
      </c>
      <c r="E43" s="11">
        <v>147.92</v>
      </c>
      <c r="F43" s="11">
        <v>149.16</v>
      </c>
    </row>
    <row r="44" spans="1:6" s="11" customFormat="1" ht="12.75">
      <c r="A44" s="11" t="s">
        <v>23</v>
      </c>
      <c r="B44" s="10">
        <v>66.28</v>
      </c>
      <c r="C44" s="11">
        <v>63.78</v>
      </c>
      <c r="D44" s="11">
        <v>61.91</v>
      </c>
      <c r="E44" s="11">
        <v>60.82</v>
      </c>
      <c r="F44" s="11">
        <v>62.25</v>
      </c>
    </row>
    <row r="45" spans="1:6" s="11" customFormat="1" ht="12.75">
      <c r="A45" s="11" t="s">
        <v>26</v>
      </c>
      <c r="B45" s="10">
        <v>48.66</v>
      </c>
      <c r="C45" s="11">
        <v>44.32</v>
      </c>
      <c r="D45" s="11">
        <v>41.85</v>
      </c>
      <c r="E45" s="11">
        <v>40.83</v>
      </c>
      <c r="F45" s="11">
        <v>40.57</v>
      </c>
    </row>
    <row r="46" spans="1:6" s="11" customFormat="1" ht="12.75">
      <c r="A46" s="11" t="s">
        <v>30</v>
      </c>
      <c r="B46" s="10">
        <v>51.29</v>
      </c>
      <c r="C46" s="11">
        <v>49.01</v>
      </c>
      <c r="D46" s="11">
        <v>46.4</v>
      </c>
      <c r="E46" s="11">
        <v>46.27</v>
      </c>
      <c r="F46" s="11">
        <v>46.34</v>
      </c>
    </row>
    <row r="48" spans="1:2" s="25" customFormat="1" ht="15.75">
      <c r="A48" s="22" t="s">
        <v>32</v>
      </c>
      <c r="B48" s="24"/>
    </row>
    <row r="49" spans="1:2" s="11" customFormat="1" ht="12.75">
      <c r="A49" s="11" t="s">
        <v>18</v>
      </c>
      <c r="B49" s="10">
        <v>3613</v>
      </c>
    </row>
    <row r="50" spans="1:6" s="11" customFormat="1" ht="12.75">
      <c r="A50" s="11" t="s">
        <v>26</v>
      </c>
      <c r="B50" s="10">
        <v>2255</v>
      </c>
      <c r="C50" s="11">
        <v>1689</v>
      </c>
      <c r="D50" s="11">
        <v>2074</v>
      </c>
      <c r="E50" s="11">
        <v>2137</v>
      </c>
      <c r="F50" s="11">
        <v>2842</v>
      </c>
    </row>
    <row r="51" spans="1:6" s="11" customFormat="1" ht="12.75">
      <c r="A51" s="11" t="s">
        <v>23</v>
      </c>
      <c r="B51" s="10">
        <v>1271</v>
      </c>
      <c r="C51" s="11">
        <v>1122</v>
      </c>
      <c r="D51" s="11">
        <v>1191</v>
      </c>
      <c r="E51" s="11">
        <v>1182</v>
      </c>
      <c r="F51" s="11">
        <v>1503</v>
      </c>
    </row>
    <row r="52" spans="1:6" s="11" customFormat="1" ht="12.75">
      <c r="A52" s="11" t="s">
        <v>43</v>
      </c>
      <c r="B52" s="10">
        <v>447</v>
      </c>
      <c r="C52" s="11">
        <v>303</v>
      </c>
      <c r="D52" s="11">
        <v>428</v>
      </c>
      <c r="E52" s="11">
        <v>488</v>
      </c>
      <c r="F52" s="11">
        <v>714</v>
      </c>
    </row>
    <row r="54" spans="1:2" s="25" customFormat="1" ht="15.75">
      <c r="A54" s="22" t="s">
        <v>44</v>
      </c>
      <c r="B54" s="24"/>
    </row>
    <row r="55" spans="1:6" s="3" customFormat="1" ht="12.75">
      <c r="A55" s="3" t="s">
        <v>26</v>
      </c>
      <c r="B55" s="4">
        <v>4.07</v>
      </c>
      <c r="C55" s="3">
        <v>4.43</v>
      </c>
      <c r="D55" s="3">
        <v>4.62</v>
      </c>
      <c r="E55" s="3">
        <v>4.58</v>
      </c>
      <c r="F55" s="3">
        <v>4.6</v>
      </c>
    </row>
    <row r="56" spans="1:6" s="3" customFormat="1" ht="12.75">
      <c r="A56" s="3" t="s">
        <v>23</v>
      </c>
      <c r="B56" s="4">
        <v>2.21</v>
      </c>
      <c r="C56" s="3">
        <v>2.45</v>
      </c>
      <c r="D56" s="3">
        <v>2.55</v>
      </c>
      <c r="E56" s="3">
        <v>2.43</v>
      </c>
      <c r="F56" s="3">
        <v>2.41</v>
      </c>
    </row>
    <row r="57" spans="1:6" s="3" customFormat="1" ht="12.75">
      <c r="A57" s="3" t="s">
        <v>30</v>
      </c>
      <c r="B57" s="4">
        <v>2.46</v>
      </c>
      <c r="C57" s="3">
        <v>2.65</v>
      </c>
      <c r="D57" s="3">
        <v>2.71</v>
      </c>
      <c r="E57" s="3">
        <v>2.67</v>
      </c>
      <c r="F57" s="3">
        <v>2.72</v>
      </c>
    </row>
    <row r="58" spans="1:6" s="3" customFormat="1" ht="12.75">
      <c r="A58" s="3" t="s">
        <v>18</v>
      </c>
      <c r="B58" s="4">
        <v>2.47</v>
      </c>
      <c r="C58" s="3">
        <v>2.72</v>
      </c>
      <c r="D58" s="3">
        <v>2.83</v>
      </c>
      <c r="E58" s="3">
        <v>2.71</v>
      </c>
      <c r="F58" s="3">
        <v>2.7</v>
      </c>
    </row>
    <row r="60" spans="1:6" s="11" customFormat="1" ht="15.75">
      <c r="A60" s="9" t="s">
        <v>7</v>
      </c>
      <c r="B60" s="13">
        <v>0.004224537037037037</v>
      </c>
      <c r="C60" s="33">
        <v>0.0027199074074074074</v>
      </c>
      <c r="D60" s="33">
        <v>0.0026620370370370374</v>
      </c>
      <c r="E60" s="33">
        <v>0.0027083333333333334</v>
      </c>
      <c r="F60" s="33">
        <v>0.0027199074074074074</v>
      </c>
    </row>
    <row r="61" ht="12.75">
      <c r="B61" s="6"/>
    </row>
    <row r="62" spans="1:2" s="25" customFormat="1" ht="15.75">
      <c r="A62" s="22" t="s">
        <v>20</v>
      </c>
      <c r="B62" s="24"/>
    </row>
    <row r="63" spans="1:6" s="3" customFormat="1" ht="12.75">
      <c r="A63" s="3" t="s">
        <v>45</v>
      </c>
      <c r="B63" s="4">
        <v>169.9</v>
      </c>
      <c r="C63" s="3">
        <v>215.7</v>
      </c>
      <c r="D63" s="3">
        <v>210.96</v>
      </c>
      <c r="E63" s="3">
        <v>174.21</v>
      </c>
      <c r="F63" s="3">
        <v>211.58</v>
      </c>
    </row>
    <row r="64" spans="1:6" s="3" customFormat="1" ht="12.75">
      <c r="A64" s="3" t="s">
        <v>46</v>
      </c>
      <c r="B64" s="4">
        <v>137.45</v>
      </c>
      <c r="C64" s="3">
        <v>192.56</v>
      </c>
      <c r="D64" s="3">
        <v>192.71</v>
      </c>
      <c r="E64" s="3">
        <v>176.78</v>
      </c>
      <c r="F64" s="3">
        <v>176.87</v>
      </c>
    </row>
    <row r="65" spans="1:6" s="3" customFormat="1" ht="12.75">
      <c r="A65" s="3" t="s">
        <v>47</v>
      </c>
      <c r="B65" s="4">
        <v>134.88</v>
      </c>
      <c r="C65" s="3">
        <v>179.09</v>
      </c>
      <c r="D65" s="3">
        <v>178.88</v>
      </c>
      <c r="E65" s="3">
        <v>176.99</v>
      </c>
      <c r="F65" s="3">
        <v>177.33</v>
      </c>
    </row>
    <row r="66" spans="1:6" s="3" customFormat="1" ht="12.75">
      <c r="A66" s="3" t="s">
        <v>48</v>
      </c>
      <c r="B66" s="4">
        <v>71.78</v>
      </c>
      <c r="C66" s="3">
        <v>132.06</v>
      </c>
      <c r="D66" s="3">
        <v>131.04</v>
      </c>
      <c r="E66" s="3">
        <v>82.95</v>
      </c>
      <c r="F66" s="3">
        <v>133.8</v>
      </c>
    </row>
    <row r="67" spans="1:6" s="3" customFormat="1" ht="12.75">
      <c r="A67" s="3" t="s">
        <v>49</v>
      </c>
      <c r="B67" s="4">
        <v>74.21</v>
      </c>
      <c r="C67" s="3">
        <v>122.37</v>
      </c>
      <c r="D67" s="3">
        <v>121.51</v>
      </c>
      <c r="E67" s="3">
        <v>122.24</v>
      </c>
      <c r="F67" s="3">
        <v>122.56</v>
      </c>
    </row>
    <row r="68" spans="1:6" s="3" customFormat="1" ht="12.75">
      <c r="A68" s="3" t="s">
        <v>50</v>
      </c>
      <c r="B68" s="4">
        <v>21.16</v>
      </c>
      <c r="C68" s="3">
        <v>42.09</v>
      </c>
      <c r="D68" s="3">
        <v>32.81</v>
      </c>
      <c r="E68" s="3">
        <v>18.38</v>
      </c>
      <c r="F68" s="3">
        <v>37.42</v>
      </c>
    </row>
    <row r="69" spans="1:6" s="3" customFormat="1" ht="12.75">
      <c r="A69" s="3" t="s">
        <v>51</v>
      </c>
      <c r="B69" s="4">
        <v>155.66</v>
      </c>
      <c r="C69" s="3">
        <v>177.37</v>
      </c>
      <c r="D69" s="3">
        <v>177.78</v>
      </c>
      <c r="E69" s="3">
        <v>178.24</v>
      </c>
      <c r="F69" s="3">
        <v>177.26</v>
      </c>
    </row>
    <row r="70" spans="1:6" s="3" customFormat="1" ht="12.75">
      <c r="A70" s="3" t="s">
        <v>52</v>
      </c>
      <c r="B70" s="4">
        <v>79.83</v>
      </c>
      <c r="C70" s="3">
        <v>125.88</v>
      </c>
      <c r="D70" s="3">
        <v>120.47</v>
      </c>
      <c r="E70" s="3">
        <v>129.69</v>
      </c>
      <c r="F70" s="3">
        <v>139.76</v>
      </c>
    </row>
    <row r="71" spans="1:6" s="3" customFormat="1" ht="12.75">
      <c r="A71" s="3" t="s">
        <v>53</v>
      </c>
      <c r="B71" s="4">
        <v>19.61</v>
      </c>
      <c r="C71" s="3">
        <v>21.04</v>
      </c>
      <c r="D71" s="3">
        <v>21.5</v>
      </c>
      <c r="E71" s="3">
        <v>21.41</v>
      </c>
      <c r="F71" s="3">
        <v>19.32</v>
      </c>
    </row>
    <row r="72" spans="1:6" s="3" customFormat="1" ht="12.75">
      <c r="A72" s="3" t="s">
        <v>54</v>
      </c>
      <c r="B72" s="4">
        <v>48.44</v>
      </c>
      <c r="C72" s="3">
        <v>69.02</v>
      </c>
      <c r="D72" s="3">
        <v>71.57</v>
      </c>
      <c r="E72" s="3">
        <v>70.35</v>
      </c>
      <c r="F72" s="3">
        <v>71.89</v>
      </c>
    </row>
    <row r="73" spans="1:6" s="3" customFormat="1" ht="12.75">
      <c r="A73" s="3" t="s">
        <v>55</v>
      </c>
      <c r="B73" s="4">
        <v>207.56</v>
      </c>
      <c r="C73" s="3">
        <v>305.88</v>
      </c>
      <c r="D73" s="3">
        <v>310.67</v>
      </c>
      <c r="E73" s="3">
        <v>287.09</v>
      </c>
      <c r="F73" s="3">
        <v>315.14</v>
      </c>
    </row>
    <row r="74" spans="1:6" s="3" customFormat="1" ht="12.75">
      <c r="A74" s="3" t="s">
        <v>56</v>
      </c>
      <c r="B74" s="4">
        <v>80.09</v>
      </c>
      <c r="C74" s="3">
        <v>115.79</v>
      </c>
      <c r="D74" s="3">
        <v>113.14</v>
      </c>
      <c r="E74" s="3">
        <v>100.14</v>
      </c>
      <c r="F74" s="3">
        <v>114.45</v>
      </c>
    </row>
    <row r="76" spans="1:6" s="3" customFormat="1" ht="15.75">
      <c r="A76" s="8" t="s">
        <v>0</v>
      </c>
      <c r="B76" s="4">
        <v>0.1516</v>
      </c>
      <c r="C76" s="3">
        <v>0.1746</v>
      </c>
      <c r="D76" s="3">
        <v>0.183</v>
      </c>
      <c r="E76" s="3">
        <v>0.183</v>
      </c>
      <c r="F76" s="3">
        <v>0.1835</v>
      </c>
    </row>
    <row r="78" spans="1:2" s="25" customFormat="1" ht="15.75">
      <c r="A78" s="22" t="s">
        <v>2</v>
      </c>
      <c r="B78" s="24"/>
    </row>
    <row r="79" spans="1:6" s="3" customFormat="1" ht="12.75">
      <c r="A79" s="3" t="s">
        <v>57</v>
      </c>
      <c r="B79" s="4">
        <v>4.4856</v>
      </c>
      <c r="C79" s="3">
        <v>4.921</v>
      </c>
      <c r="D79" s="3">
        <v>5.0206</v>
      </c>
      <c r="E79" s="3">
        <v>4.8338</v>
      </c>
      <c r="F79" s="3">
        <v>4.886</v>
      </c>
    </row>
    <row r="80" spans="1:6" s="3" customFormat="1" ht="12.75">
      <c r="A80" s="3" t="s">
        <v>58</v>
      </c>
      <c r="B80" s="4">
        <v>1.2163</v>
      </c>
      <c r="C80" s="3">
        <v>1.3658</v>
      </c>
      <c r="D80" s="3">
        <v>1.428</v>
      </c>
      <c r="E80" s="3">
        <v>1.4275</v>
      </c>
      <c r="F80" s="3">
        <v>1.4268</v>
      </c>
    </row>
    <row r="81" spans="1:6" s="3" customFormat="1" ht="12.75">
      <c r="A81" s="3" t="s">
        <v>21</v>
      </c>
      <c r="B81" s="4">
        <v>2.3357</v>
      </c>
      <c r="C81" s="3">
        <v>2.5925</v>
      </c>
      <c r="D81" s="3">
        <v>2.6775</v>
      </c>
      <c r="E81" s="3">
        <v>2.6268</v>
      </c>
      <c r="F81" s="3">
        <v>2.6403</v>
      </c>
    </row>
    <row r="83" spans="1:2" s="25" customFormat="1" ht="15.75">
      <c r="A83" s="22" t="s">
        <v>1</v>
      </c>
      <c r="B83" s="24"/>
    </row>
    <row r="84" spans="1:6" s="11" customFormat="1" ht="12.75">
      <c r="A84" s="11" t="s">
        <v>59</v>
      </c>
      <c r="B84" s="10">
        <v>0.044717</v>
      </c>
      <c r="C84" s="11">
        <v>0.035649</v>
      </c>
      <c r="D84" s="11">
        <v>0.035219</v>
      </c>
      <c r="E84" s="11">
        <v>0.036436</v>
      </c>
      <c r="F84" s="11">
        <v>0.033847</v>
      </c>
    </row>
    <row r="85" spans="1:6" s="11" customFormat="1" ht="12.75">
      <c r="A85" s="11" t="s">
        <v>60</v>
      </c>
      <c r="B85" s="10">
        <v>0.026604</v>
      </c>
      <c r="C85" s="11">
        <v>0.025259</v>
      </c>
      <c r="D85" s="11">
        <v>0.025252</v>
      </c>
      <c r="E85" s="11">
        <v>0.02488</v>
      </c>
      <c r="F85" s="11">
        <v>0.024475</v>
      </c>
    </row>
    <row r="86" spans="1:6" s="11" customFormat="1" ht="12.75">
      <c r="A86" s="11" t="s">
        <v>61</v>
      </c>
      <c r="B86" s="10">
        <v>0.075842</v>
      </c>
      <c r="C86" s="11">
        <v>0.050971</v>
      </c>
      <c r="D86" s="11">
        <v>0.050686</v>
      </c>
      <c r="E86" s="11">
        <v>0.055697</v>
      </c>
      <c r="F86" s="11">
        <v>0.050242</v>
      </c>
    </row>
    <row r="87" spans="1:6" s="11" customFormat="1" ht="12.75">
      <c r="A87" s="11" t="s">
        <v>62</v>
      </c>
      <c r="B87" s="10">
        <v>0.098394</v>
      </c>
      <c r="C87" s="11">
        <v>0.090277</v>
      </c>
      <c r="D87" s="11">
        <v>0.084464</v>
      </c>
      <c r="E87" s="11">
        <v>0.086225</v>
      </c>
      <c r="F87" s="11">
        <v>0.084583</v>
      </c>
    </row>
    <row r="88" spans="1:6" s="11" customFormat="1" ht="12.75">
      <c r="A88" s="11" t="s">
        <v>21</v>
      </c>
      <c r="B88" s="10">
        <v>0.054585</v>
      </c>
      <c r="C88" s="11">
        <v>0.045117</v>
      </c>
      <c r="D88" s="11">
        <v>0.044173</v>
      </c>
      <c r="E88" s="11">
        <v>0.045679</v>
      </c>
      <c r="F88" s="11">
        <v>0.043316</v>
      </c>
    </row>
    <row r="90" spans="1:6" s="11" customFormat="1" ht="15.75">
      <c r="A90" s="9" t="s">
        <v>4</v>
      </c>
      <c r="B90" s="13">
        <v>0.004722222222222222</v>
      </c>
      <c r="C90" s="33">
        <v>0.004247685185185185</v>
      </c>
      <c r="D90" s="33">
        <v>0.0037037037037037034</v>
      </c>
      <c r="E90" s="33">
        <v>0.003761574074074074</v>
      </c>
      <c r="F90" s="33">
        <v>0.004166666666666667</v>
      </c>
    </row>
    <row r="91" ht="12.75">
      <c r="B91" s="6"/>
    </row>
    <row r="92" spans="1:6" s="11" customFormat="1" ht="15.75">
      <c r="A92" s="9" t="s">
        <v>5</v>
      </c>
      <c r="B92" s="13">
        <v>0.0002777777777777778</v>
      </c>
      <c r="C92" s="33">
        <v>0.00018518518518518518</v>
      </c>
      <c r="D92" s="33">
        <v>0.00018518518518518518</v>
      </c>
      <c r="E92" s="33">
        <v>0.00018518518518518518</v>
      </c>
      <c r="F92" s="33">
        <v>0.00018518518518518518</v>
      </c>
    </row>
    <row r="93" ht="12.75">
      <c r="B93" s="6"/>
    </row>
    <row r="94" spans="1:6" s="11" customFormat="1" ht="15.75">
      <c r="A94" s="9" t="s">
        <v>6</v>
      </c>
      <c r="B94" s="13">
        <v>0.00863425925925926</v>
      </c>
      <c r="C94" s="33">
        <v>0.007939814814814814</v>
      </c>
      <c r="D94" s="33">
        <v>0.007777777777777777</v>
      </c>
      <c r="E94" s="33">
        <v>0.007789351851851852</v>
      </c>
      <c r="F94" s="33">
        <v>0.007789351851851852</v>
      </c>
    </row>
    <row r="95" ht="12.75">
      <c r="B95" s="6"/>
    </row>
    <row r="96" spans="1:6" s="11" customFormat="1" ht="15.75">
      <c r="A96" s="9" t="s">
        <v>63</v>
      </c>
      <c r="B96" s="13">
        <v>0.006458333333333333</v>
      </c>
      <c r="C96" s="33">
        <v>0.005648148148148148</v>
      </c>
      <c r="D96" s="33">
        <v>0.005092592592592592</v>
      </c>
      <c r="E96" s="33">
        <v>0.005127314814814815</v>
      </c>
      <c r="F96" s="33">
        <v>0.005115740740740741</v>
      </c>
    </row>
    <row r="97" ht="12.75">
      <c r="B97" s="6"/>
    </row>
    <row r="98" spans="1:2" s="25" customFormat="1" ht="15.75">
      <c r="A98" s="22" t="s">
        <v>3</v>
      </c>
      <c r="B98" s="24"/>
    </row>
    <row r="99" spans="1:6" s="11" customFormat="1" ht="12.75">
      <c r="A99" s="11" t="s">
        <v>64</v>
      </c>
      <c r="B99" s="13">
        <v>0.0052430555555555555</v>
      </c>
      <c r="C99" s="33">
        <v>0.0037152777777777774</v>
      </c>
      <c r="D99" s="33">
        <v>0.0037962962962962963</v>
      </c>
      <c r="E99" s="33">
        <v>0.003946759259259259</v>
      </c>
      <c r="F99" s="33">
        <v>0.0038425925925925923</v>
      </c>
    </row>
    <row r="100" spans="1:6" s="11" customFormat="1" ht="12.75">
      <c r="A100" s="11" t="s">
        <v>65</v>
      </c>
      <c r="B100" s="13">
        <v>0.004131944444444444</v>
      </c>
      <c r="C100" s="33">
        <v>0.003252314814814815</v>
      </c>
      <c r="D100" s="33">
        <v>0.003425925925925926</v>
      </c>
      <c r="E100" s="33">
        <v>0.004016203703703703</v>
      </c>
      <c r="F100" s="33">
        <v>0.003368055555555555</v>
      </c>
    </row>
    <row r="101" spans="1:6" s="11" customFormat="1" ht="12.75">
      <c r="A101" s="11" t="s">
        <v>66</v>
      </c>
      <c r="B101" s="13">
        <v>0.0038657407407407408</v>
      </c>
      <c r="C101" s="33">
        <v>0.0029282407407407412</v>
      </c>
      <c r="D101" s="33">
        <v>0.0029745370370370373</v>
      </c>
      <c r="E101" s="33">
        <v>0.0030208333333333333</v>
      </c>
      <c r="F101" s="33">
        <v>0.002962962962962963</v>
      </c>
    </row>
    <row r="102" spans="1:6" s="11" customFormat="1" ht="12.75">
      <c r="A102" s="11" t="s">
        <v>67</v>
      </c>
      <c r="B102" s="13">
        <v>0.004432870370370371</v>
      </c>
      <c r="C102" s="33">
        <v>0.003148148148148148</v>
      </c>
      <c r="D102" s="33">
        <v>0.0032407407407407406</v>
      </c>
      <c r="E102" s="33">
        <v>0.003344907407407407</v>
      </c>
      <c r="F102" s="33">
        <v>0.0032175925925925926</v>
      </c>
    </row>
    <row r="103" spans="1:6" s="11" customFormat="1" ht="12.75">
      <c r="A103" s="11" t="s">
        <v>68</v>
      </c>
      <c r="B103" s="13">
        <v>0.004571759259259259</v>
      </c>
      <c r="C103" s="33">
        <v>0.003356481481481481</v>
      </c>
      <c r="D103" s="33">
        <v>0.003414351851851852</v>
      </c>
      <c r="E103" s="33">
        <v>0.0035763888888888894</v>
      </c>
      <c r="F103" s="33">
        <v>0.003425925925925926</v>
      </c>
    </row>
    <row r="104" spans="1:6" s="11" customFormat="1" ht="12.75">
      <c r="A104" s="11" t="s">
        <v>69</v>
      </c>
      <c r="B104" s="13">
        <v>0.00633101851851852</v>
      </c>
      <c r="C104" s="33">
        <v>0.003298611111111111</v>
      </c>
      <c r="D104" s="33">
        <v>0.005613425925925927</v>
      </c>
      <c r="E104" s="33">
        <v>0.005694444444444444</v>
      </c>
      <c r="F104" s="33">
        <v>0.012291666666666666</v>
      </c>
    </row>
    <row r="105" spans="1:6" s="11" customFormat="1" ht="12.75">
      <c r="A105" s="11" t="s">
        <v>70</v>
      </c>
      <c r="B105" s="13">
        <v>0.0051967592592592595</v>
      </c>
      <c r="C105" s="33">
        <v>0.0032407407407407406</v>
      </c>
      <c r="D105" s="33">
        <v>0.00337962962962963</v>
      </c>
      <c r="E105" s="33">
        <v>0.0037500000000000003</v>
      </c>
      <c r="F105" s="33">
        <v>0.003472222222222222</v>
      </c>
    </row>
    <row r="106" spans="1:6" s="11" customFormat="1" ht="12.75">
      <c r="A106" s="11" t="s">
        <v>71</v>
      </c>
      <c r="B106" s="13">
        <v>0.01815972222222222</v>
      </c>
      <c r="C106" s="33">
        <v>0.014398148148148148</v>
      </c>
      <c r="D106" s="33">
        <v>0.015023148148148148</v>
      </c>
      <c r="E106" s="33">
        <v>0.015196759259259259</v>
      </c>
      <c r="F106" s="33">
        <v>0.01554398148148148</v>
      </c>
    </row>
    <row r="107" spans="1:6" s="11" customFormat="1" ht="12.75">
      <c r="A107" s="11" t="s">
        <v>21</v>
      </c>
      <c r="B107" s="14">
        <v>0.0056332227976095325</v>
      </c>
      <c r="C107" s="14">
        <f>GEOMEAN(C99:C106)</f>
        <v>0.00393551446885388</v>
      </c>
      <c r="D107" s="14">
        <f>GEOMEAN(D99:D106)</f>
        <v>0.004323107236380997</v>
      </c>
      <c r="E107" s="14">
        <f>GEOMEAN(E99:E106)</f>
        <v>0.004556755199646228</v>
      </c>
      <c r="F107" s="14">
        <f>GEOMEAN(F99:F106)</f>
        <v>0.004797085108483833</v>
      </c>
    </row>
    <row r="108" ht="12.75">
      <c r="B108" s="5"/>
    </row>
    <row r="109" spans="1:6" s="11" customFormat="1" ht="15.75">
      <c r="A109" s="9" t="s">
        <v>13</v>
      </c>
      <c r="B109" s="13">
        <v>0.003599537037037037</v>
      </c>
      <c r="C109" s="33">
        <v>0.002546296296296296</v>
      </c>
      <c r="D109" s="33">
        <v>0.0024768518518518516</v>
      </c>
      <c r="E109" s="33">
        <v>0.0025</v>
      </c>
      <c r="F109" s="33">
        <v>0.0025</v>
      </c>
    </row>
    <row r="110" ht="12.75">
      <c r="B110" s="6"/>
    </row>
    <row r="111" spans="1:6" s="11" customFormat="1" ht="15.75">
      <c r="A111" s="9" t="s">
        <v>10</v>
      </c>
      <c r="B111" s="13">
        <v>0.003310185185185185</v>
      </c>
      <c r="C111" s="33">
        <v>0.0028587962962962963</v>
      </c>
      <c r="D111" s="33">
        <v>0.0030208333333333333</v>
      </c>
      <c r="E111" s="33">
        <v>0.002997685185185185</v>
      </c>
      <c r="F111" s="33">
        <v>0.002870370370370371</v>
      </c>
    </row>
    <row r="112" ht="12.75">
      <c r="B112" s="6"/>
    </row>
    <row r="113" spans="1:6" s="11" customFormat="1" ht="15.75">
      <c r="A113" s="9" t="s">
        <v>75</v>
      </c>
      <c r="B113" s="13">
        <v>0.006099537037037036</v>
      </c>
      <c r="C113" s="33">
        <v>0.0043518518518518515</v>
      </c>
      <c r="D113" s="33">
        <v>0.0043518518518518515</v>
      </c>
      <c r="E113" s="33">
        <v>0.004768518518518518</v>
      </c>
      <c r="F113" s="33">
        <v>0.00431712962962963</v>
      </c>
    </row>
    <row r="114" ht="12.75">
      <c r="B114" s="6"/>
    </row>
    <row r="115" spans="1:6" s="11" customFormat="1" ht="15.75">
      <c r="A115" s="9" t="s">
        <v>11</v>
      </c>
      <c r="B115" s="13">
        <v>0.007546296296296297</v>
      </c>
      <c r="C115" s="33">
        <v>0.004884259259259259</v>
      </c>
      <c r="D115" s="33">
        <v>0.004907407407407407</v>
      </c>
      <c r="E115" s="33">
        <v>0.005069444444444444</v>
      </c>
      <c r="F115" s="33">
        <v>0.004907407407407407</v>
      </c>
    </row>
    <row r="116" ht="12.75">
      <c r="B116" s="6"/>
    </row>
    <row r="117" spans="1:6" s="11" customFormat="1" ht="15.75">
      <c r="A117" s="9" t="s">
        <v>12</v>
      </c>
      <c r="B117" s="13">
        <v>0.002627314814814815</v>
      </c>
      <c r="C117" s="33">
        <v>0.0018750000000000001</v>
      </c>
      <c r="D117" s="33">
        <v>0.0019212962962962962</v>
      </c>
      <c r="E117" s="33">
        <v>0.0021412037037037038</v>
      </c>
      <c r="F117" s="33">
        <v>0.0019212962962962962</v>
      </c>
    </row>
    <row r="118" ht="12.75">
      <c r="B118" s="6"/>
    </row>
    <row r="119" spans="1:2" s="25" customFormat="1" ht="15.75">
      <c r="A119" s="22" t="s">
        <v>72</v>
      </c>
      <c r="B119" s="24"/>
    </row>
    <row r="120" spans="1:6" s="11" customFormat="1" ht="12.75">
      <c r="A120" s="11" t="s">
        <v>73</v>
      </c>
      <c r="B120" s="12">
        <v>0.26</v>
      </c>
      <c r="C120" s="34">
        <v>0.13</v>
      </c>
      <c r="D120" s="34">
        <v>0.12</v>
      </c>
      <c r="E120" s="34">
        <v>0.13</v>
      </c>
      <c r="F120" s="34">
        <v>0.12</v>
      </c>
    </row>
    <row r="121" spans="1:6" s="11" customFormat="1" ht="12.75">
      <c r="A121" s="11" t="s">
        <v>74</v>
      </c>
      <c r="B121" s="12">
        <v>0.03</v>
      </c>
      <c r="C121" s="34">
        <v>0.02</v>
      </c>
      <c r="D121" s="34">
        <v>0.01</v>
      </c>
      <c r="E121" s="34">
        <v>0.02</v>
      </c>
      <c r="F121" s="34">
        <v>0.02</v>
      </c>
    </row>
    <row r="122" ht="12.75">
      <c r="B122" s="7"/>
    </row>
    <row r="123" spans="1:6" s="3" customFormat="1" ht="15.75">
      <c r="A123" s="8" t="s">
        <v>14</v>
      </c>
      <c r="B123" s="4">
        <v>52.6</v>
      </c>
      <c r="C123" s="17">
        <v>57.4</v>
      </c>
      <c r="D123" s="17">
        <v>58.1</v>
      </c>
      <c r="E123" s="17">
        <v>57.7</v>
      </c>
      <c r="F123" s="17">
        <v>57.8</v>
      </c>
    </row>
    <row r="125" spans="1:2" s="25" customFormat="1" ht="15.75">
      <c r="A125" s="22" t="s">
        <v>15</v>
      </c>
      <c r="B125" s="24"/>
    </row>
    <row r="126" spans="1:6" s="3" customFormat="1" ht="12.75">
      <c r="A126" s="3" t="s">
        <v>76</v>
      </c>
      <c r="B126" s="4">
        <v>227.94</v>
      </c>
      <c r="C126" s="3">
        <v>220.74</v>
      </c>
      <c r="D126" s="3">
        <v>220.63</v>
      </c>
      <c r="E126" s="3">
        <v>224.03</v>
      </c>
      <c r="F126" s="3">
        <v>223.2</v>
      </c>
    </row>
    <row r="127" spans="1:6" s="3" customFormat="1" ht="12.75">
      <c r="A127" s="3" t="s">
        <v>77</v>
      </c>
      <c r="B127" s="4">
        <v>155.21</v>
      </c>
      <c r="C127" s="3">
        <v>151.98</v>
      </c>
      <c r="D127" s="3">
        <v>148.27</v>
      </c>
      <c r="E127" s="3">
        <v>151.6</v>
      </c>
      <c r="F127" s="3">
        <v>152.64</v>
      </c>
    </row>
    <row r="128" spans="1:6" s="3" customFormat="1" ht="12.75">
      <c r="A128" s="3" t="s">
        <v>78</v>
      </c>
      <c r="B128" s="4">
        <v>307.61</v>
      </c>
      <c r="C128" s="3">
        <v>291.7</v>
      </c>
      <c r="D128" s="3">
        <v>308.82</v>
      </c>
      <c r="E128" s="3">
        <v>296.56</v>
      </c>
      <c r="F128" s="3">
        <v>294.33</v>
      </c>
    </row>
    <row r="129" spans="1:6" s="3" customFormat="1" ht="12.75">
      <c r="A129" s="3" t="s">
        <v>79</v>
      </c>
      <c r="B129" s="4">
        <v>155.41</v>
      </c>
      <c r="C129" s="3">
        <v>149.86</v>
      </c>
      <c r="D129" s="3">
        <v>155.93</v>
      </c>
      <c r="E129" s="3">
        <v>150.33</v>
      </c>
      <c r="F129" s="3">
        <v>147.08</v>
      </c>
    </row>
    <row r="131" spans="1:6" s="3" customFormat="1" ht="15.75">
      <c r="A131" s="8" t="s">
        <v>16</v>
      </c>
      <c r="B131" s="4">
        <v>42.3</v>
      </c>
      <c r="C131" s="3">
        <v>56.4</v>
      </c>
      <c r="D131" s="3">
        <v>55.9</v>
      </c>
      <c r="E131" s="3">
        <v>55.1</v>
      </c>
      <c r="F131" s="3">
        <v>57.7</v>
      </c>
    </row>
    <row r="133" spans="1:6" s="3" customFormat="1" ht="15.75">
      <c r="A133" s="8" t="s">
        <v>80</v>
      </c>
      <c r="B133" s="4">
        <v>53.96</v>
      </c>
      <c r="C133" s="3">
        <v>64.09</v>
      </c>
      <c r="D133" s="3">
        <v>65</v>
      </c>
      <c r="E133" s="3">
        <v>62.42</v>
      </c>
      <c r="F133" s="3">
        <v>62.57</v>
      </c>
    </row>
    <row r="135" spans="1:2" s="25" customFormat="1" ht="15.75">
      <c r="A135" s="22" t="s">
        <v>17</v>
      </c>
      <c r="B135" s="24"/>
    </row>
    <row r="136" spans="1:6" s="3" customFormat="1" ht="12.75">
      <c r="A136" s="3" t="s">
        <v>81</v>
      </c>
      <c r="B136" s="4">
        <v>41</v>
      </c>
      <c r="C136" s="3">
        <v>43</v>
      </c>
      <c r="D136" s="3">
        <v>44</v>
      </c>
      <c r="E136" s="3">
        <v>44</v>
      </c>
      <c r="F136" s="3">
        <v>44</v>
      </c>
    </row>
    <row r="137" spans="1:6" s="3" customFormat="1" ht="12.75">
      <c r="A137" s="3" t="s">
        <v>82</v>
      </c>
      <c r="B137" s="4">
        <v>47</v>
      </c>
      <c r="C137" s="3">
        <v>48</v>
      </c>
      <c r="D137" s="3">
        <v>49</v>
      </c>
      <c r="E137" s="3">
        <v>49</v>
      </c>
      <c r="F137" s="3">
        <v>49</v>
      </c>
    </row>
    <row r="138" spans="1:6" s="3" customFormat="1" ht="12.75">
      <c r="A138" s="3" t="s">
        <v>83</v>
      </c>
      <c r="B138" s="4">
        <v>43</v>
      </c>
      <c r="C138" s="3">
        <v>46</v>
      </c>
      <c r="D138" s="3">
        <v>46</v>
      </c>
      <c r="E138" s="3">
        <v>46</v>
      </c>
      <c r="F138" s="3">
        <v>46</v>
      </c>
    </row>
    <row r="140" spans="1:6" s="3" customFormat="1" ht="15.75">
      <c r="A140" s="8" t="s">
        <v>84</v>
      </c>
      <c r="B140" s="4">
        <v>126.96</v>
      </c>
      <c r="C140" s="3">
        <v>148.38</v>
      </c>
      <c r="D140" s="3">
        <v>146.81</v>
      </c>
      <c r="E140" s="3">
        <v>152.38</v>
      </c>
      <c r="F140" s="3">
        <v>145.46</v>
      </c>
    </row>
    <row r="142" spans="1:6" s="3" customFormat="1" ht="15.75">
      <c r="A142" s="8" t="s">
        <v>85</v>
      </c>
      <c r="B142" s="4">
        <v>47.2</v>
      </c>
      <c r="C142" s="3">
        <v>50.2</v>
      </c>
      <c r="D142" s="3">
        <v>50.1</v>
      </c>
      <c r="E142" s="3">
        <v>49.4</v>
      </c>
      <c r="F142" s="3">
        <v>50.4</v>
      </c>
    </row>
    <row r="144" spans="1:6" s="3" customFormat="1" ht="15.75">
      <c r="A144" s="8" t="s">
        <v>86</v>
      </c>
      <c r="B144" s="4">
        <v>42.6</v>
      </c>
      <c r="C144" s="3">
        <v>49</v>
      </c>
      <c r="D144" s="3">
        <v>50.2</v>
      </c>
      <c r="E144" s="3">
        <v>48</v>
      </c>
      <c r="F144" s="3">
        <v>50.6</v>
      </c>
    </row>
    <row r="146" spans="1:2" s="3" customFormat="1" ht="12.75">
      <c r="A146" s="3" t="s">
        <v>88</v>
      </c>
      <c r="B146" s="4"/>
    </row>
    <row r="147" spans="1:2" s="11" customFormat="1" ht="12.75">
      <c r="A147" s="11" t="s">
        <v>89</v>
      </c>
      <c r="B147" s="1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41.875" style="1" bestFit="1" customWidth="1"/>
    <col min="2" max="2" width="15.375" style="16" bestFit="1" customWidth="1"/>
    <col min="3" max="3" width="15.375" style="16" customWidth="1"/>
    <col min="4" max="4" width="14.625" style="16" customWidth="1"/>
    <col min="5" max="5" width="15.00390625" style="16" customWidth="1"/>
    <col min="6" max="6" width="13.75390625" style="16" customWidth="1"/>
    <col min="7" max="16384" width="9.125" style="1" customWidth="1"/>
  </cols>
  <sheetData>
    <row r="1" spans="2:6" s="20" customFormat="1" ht="29.25" customHeight="1">
      <c r="B1" s="21" t="str">
        <f>'Test Results (RAW)'!B1</f>
        <v>Intel Core 2 Quad Q9300</v>
      </c>
      <c r="C1" s="21" t="str">
        <f>'Test Results (RAW)'!C1</f>
        <v>Intel Core i7 920 3x2</v>
      </c>
      <c r="D1" s="21" t="str">
        <f>'Test Results (RAW)'!D1</f>
        <v>Intel Core i7 920 2x2</v>
      </c>
      <c r="E1" s="21" t="str">
        <f>'Test Results (RAW)'!E1</f>
        <v>Intel Core i7 920 1x4</v>
      </c>
      <c r="F1" s="21" t="str">
        <f>'Test Results (RAW)'!F1</f>
        <v>Intel Core i7 920 3x1</v>
      </c>
    </row>
    <row r="2" spans="1:6" s="22" customFormat="1" ht="15.75">
      <c r="A2" s="22" t="s">
        <v>106</v>
      </c>
      <c r="B2" s="23"/>
      <c r="C2" s="23"/>
      <c r="D2" s="23"/>
      <c r="E2" s="23"/>
      <c r="F2" s="23"/>
    </row>
    <row r="3" spans="1:6" s="3" customFormat="1" ht="12.75">
      <c r="A3" s="3" t="s">
        <v>22</v>
      </c>
      <c r="B3" s="17">
        <f>'Test Results (RAW)'!B3</f>
        <v>12.65</v>
      </c>
      <c r="C3" s="17">
        <f>'Test Results (RAW)'!C3</f>
        <v>13.75</v>
      </c>
      <c r="D3" s="17">
        <f>'Test Results (RAW)'!D3</f>
        <v>14.77</v>
      </c>
      <c r="E3" s="17">
        <f>'Test Results (RAW)'!E3</f>
        <v>14.76</v>
      </c>
      <c r="F3" s="17">
        <f>'Test Results (RAW)'!F3</f>
        <v>14.13</v>
      </c>
    </row>
    <row r="4" spans="1:6" s="11" customFormat="1" ht="12.75">
      <c r="A4" s="11" t="s">
        <v>27</v>
      </c>
      <c r="B4" s="18">
        <f>'Test Results (RAW)'!B8</f>
        <v>19.44</v>
      </c>
      <c r="C4" s="18">
        <f>'Test Results (RAW)'!C8</f>
        <v>15.31</v>
      </c>
      <c r="D4" s="18">
        <f>'Test Results (RAW)'!D8</f>
        <v>16.02</v>
      </c>
      <c r="E4" s="18">
        <f>'Test Results (RAW)'!E8</f>
        <v>16.24</v>
      </c>
      <c r="F4" s="18">
        <f>'Test Results (RAW)'!F8</f>
        <v>15.91</v>
      </c>
    </row>
    <row r="5" spans="1:6" s="3" customFormat="1" ht="12.75">
      <c r="A5" s="3" t="s">
        <v>24</v>
      </c>
      <c r="B5" s="17">
        <f>'Test Results (RAW)'!B14</f>
        <v>2.28</v>
      </c>
      <c r="C5" s="17">
        <f>'Test Results (RAW)'!C14</f>
        <v>2.28</v>
      </c>
      <c r="D5" s="17">
        <f>'Test Results (RAW)'!D14</f>
        <v>2.6</v>
      </c>
      <c r="E5" s="17">
        <f>'Test Results (RAW)'!E14</f>
        <v>2.37</v>
      </c>
      <c r="F5" s="17">
        <f>'Test Results (RAW)'!F14</f>
        <v>2.79</v>
      </c>
    </row>
    <row r="6" spans="1:6" s="11" customFormat="1" ht="12.75">
      <c r="A6" s="11" t="s">
        <v>33</v>
      </c>
      <c r="B6" s="18">
        <f>'Test Results (RAW)'!B44</f>
        <v>66.28</v>
      </c>
      <c r="C6" s="18">
        <f>'Test Results (RAW)'!C44</f>
        <v>63.78</v>
      </c>
      <c r="D6" s="18">
        <f>'Test Results (RAW)'!D44</f>
        <v>61.91</v>
      </c>
      <c r="E6" s="18">
        <f>'Test Results (RAW)'!E44</f>
        <v>60.82</v>
      </c>
      <c r="F6" s="18">
        <f>'Test Results (RAW)'!F44</f>
        <v>62.25</v>
      </c>
    </row>
    <row r="7" spans="1:6" s="11" customFormat="1" ht="12.75">
      <c r="A7" s="11" t="s">
        <v>32</v>
      </c>
      <c r="B7" s="18">
        <f>'Test Results (RAW)'!B51</f>
        <v>1271</v>
      </c>
      <c r="C7" s="18">
        <f>'Test Results (RAW)'!C51</f>
        <v>1122</v>
      </c>
      <c r="D7" s="18">
        <f>'Test Results (RAW)'!D51</f>
        <v>1191</v>
      </c>
      <c r="E7" s="18">
        <f>'Test Results (RAW)'!E51</f>
        <v>1182</v>
      </c>
      <c r="F7" s="18">
        <f>'Test Results (RAW)'!F51</f>
        <v>1503</v>
      </c>
    </row>
    <row r="8" spans="1:6" s="3" customFormat="1" ht="12.75">
      <c r="A8" s="3" t="s">
        <v>44</v>
      </c>
      <c r="B8" s="17">
        <f>'Test Results (RAW)'!B56</f>
        <v>2.21</v>
      </c>
      <c r="C8" s="17">
        <f>'Test Results (RAW)'!C56</f>
        <v>2.45</v>
      </c>
      <c r="D8" s="17">
        <f>'Test Results (RAW)'!D56</f>
        <v>2.55</v>
      </c>
      <c r="E8" s="17">
        <f>'Test Results (RAW)'!E56</f>
        <v>2.43</v>
      </c>
      <c r="F8" s="17">
        <f>'Test Results (RAW)'!F56</f>
        <v>2.41</v>
      </c>
    </row>
    <row r="9" spans="1:6" s="8" customFormat="1" ht="15.75">
      <c r="A9" s="27" t="s">
        <v>92</v>
      </c>
      <c r="B9" s="26">
        <f>ROUND(GEOMEAN(B3,1/B4,B5,1/B6,1/B7,B8)*543.210026439403,0)</f>
        <v>100</v>
      </c>
      <c r="C9" s="26">
        <f>ROUND(GEOMEAN(C3,1/C4,C5,1/C6,1/C7,C8)*543.210026439403,0)</f>
        <v>110</v>
      </c>
      <c r="D9" s="26">
        <f>ROUND(GEOMEAN(D3,1/D4,D5,1/D6,1/D7,D8)*543.210026439403,0)</f>
        <v>113</v>
      </c>
      <c r="E9" s="26">
        <f>ROUND(GEOMEAN(E3,1/E4,E5,1/E6,1/E7,E8)*543.210026439403,0)</f>
        <v>111</v>
      </c>
      <c r="F9" s="26">
        <f>ROUND(GEOMEAN(F3,1/F4,F5,1/F6,1/F7,F8)*543.210026439403,0)</f>
        <v>109</v>
      </c>
    </row>
    <row r="11" spans="1:6" s="22" customFormat="1" ht="15.75">
      <c r="A11" s="22" t="s">
        <v>109</v>
      </c>
      <c r="B11" s="23"/>
      <c r="C11" s="23"/>
      <c r="D11" s="23"/>
      <c r="E11" s="23"/>
      <c r="F11" s="23"/>
    </row>
    <row r="12" spans="1:6" s="3" customFormat="1" ht="12.75">
      <c r="A12" s="3" t="s">
        <v>22</v>
      </c>
      <c r="B12" s="17">
        <f>'Test Results (RAW)'!B4</f>
        <v>10.35</v>
      </c>
      <c r="C12" s="17">
        <f>'Test Results (RAW)'!C4</f>
        <v>15.24</v>
      </c>
      <c r="D12" s="17">
        <f>'Test Results (RAW)'!D4</f>
        <v>15.57</v>
      </c>
      <c r="E12" s="17">
        <f>'Test Results (RAW)'!E4</f>
        <v>15.34</v>
      </c>
      <c r="F12" s="17">
        <f>'Test Results (RAW)'!F4</f>
        <v>15.38</v>
      </c>
    </row>
    <row r="13" spans="1:6" s="11" customFormat="1" ht="12.75">
      <c r="A13" s="11" t="s">
        <v>27</v>
      </c>
      <c r="B13" s="18">
        <f>'Test Results (RAW)'!B10</f>
        <v>124.5</v>
      </c>
      <c r="C13" s="18">
        <f>'Test Results (RAW)'!C10</f>
        <v>84.34</v>
      </c>
      <c r="D13" s="18">
        <f>'Test Results (RAW)'!D10</f>
        <v>84.54</v>
      </c>
      <c r="E13" s="18">
        <f>'Test Results (RAW)'!E10</f>
        <v>85.06</v>
      </c>
      <c r="F13" s="18">
        <f>'Test Results (RAW)'!F10</f>
        <v>84.87</v>
      </c>
    </row>
    <row r="14" spans="1:6" s="11" customFormat="1" ht="12.75">
      <c r="A14" s="11" t="s">
        <v>24</v>
      </c>
      <c r="B14" s="14">
        <f>'Test Results (RAW)'!B18</f>
        <v>0.0028125</v>
      </c>
      <c r="C14" s="14">
        <f>'Test Results (RAW)'!C18</f>
        <v>0.0018171296296296297</v>
      </c>
      <c r="D14" s="14">
        <f>'Test Results (RAW)'!D18</f>
        <v>0.0018171296296296297</v>
      </c>
      <c r="E14" s="14">
        <f>'Test Results (RAW)'!E18</f>
        <v>0.0018171296296296297</v>
      </c>
      <c r="F14" s="14">
        <f>'Test Results (RAW)'!F18</f>
        <v>0.0018055555555555557</v>
      </c>
    </row>
    <row r="15" spans="1:6" s="8" customFormat="1" ht="15.75">
      <c r="A15" s="27" t="s">
        <v>92</v>
      </c>
      <c r="B15" s="19">
        <f>ROUND(GEOMEAN(B12,1/B13,1/B14)*32.3425191713061,0)</f>
        <v>100</v>
      </c>
      <c r="C15" s="19">
        <f>ROUND(GEOMEAN(C12,1/C13,1/C14)*32.3425191713061,0)</f>
        <v>150</v>
      </c>
      <c r="D15" s="19">
        <f>ROUND(GEOMEAN(D12,1/D13,1/D14)*32.3425191713061,0)</f>
        <v>151</v>
      </c>
      <c r="E15" s="19">
        <f>ROUND(GEOMEAN(E12,1/E13,1/E14)*32.3425191713061,0)</f>
        <v>150</v>
      </c>
      <c r="F15" s="19">
        <f>ROUND(GEOMEAN(F12,1/F13,1/F14)*32.3425191713061,0)</f>
        <v>150</v>
      </c>
    </row>
    <row r="17" spans="1:6" s="22" customFormat="1" ht="15.75">
      <c r="A17" s="22" t="s">
        <v>107</v>
      </c>
      <c r="B17" s="23"/>
      <c r="C17" s="23"/>
      <c r="D17" s="23"/>
      <c r="E17" s="23"/>
      <c r="F17" s="23"/>
    </row>
    <row r="18" spans="1:6" s="3" customFormat="1" ht="12.75">
      <c r="A18" s="3" t="s">
        <v>24</v>
      </c>
      <c r="B18" s="17">
        <f>'Test Results (RAW)'!B16</f>
        <v>6.41</v>
      </c>
      <c r="C18" s="17">
        <f>'Test Results (RAW)'!C16</f>
        <v>7.96</v>
      </c>
      <c r="D18" s="17">
        <f>'Test Results (RAW)'!D16</f>
        <v>8.33</v>
      </c>
      <c r="E18" s="17">
        <f>'Test Results (RAW)'!E16</f>
        <v>7.35</v>
      </c>
      <c r="F18" s="17">
        <f>'Test Results (RAW)'!F16</f>
        <v>8.44</v>
      </c>
    </row>
    <row r="19" spans="1:6" s="11" customFormat="1" ht="12.75">
      <c r="A19" s="11" t="s">
        <v>33</v>
      </c>
      <c r="B19" s="18">
        <f>'Test Results (RAW)'!B45</f>
        <v>48.66</v>
      </c>
      <c r="C19" s="18">
        <f>'Test Results (RAW)'!C45</f>
        <v>44.32</v>
      </c>
      <c r="D19" s="18">
        <f>'Test Results (RAW)'!D45</f>
        <v>41.85</v>
      </c>
      <c r="E19" s="18">
        <f>'Test Results (RAW)'!E45</f>
        <v>40.83</v>
      </c>
      <c r="F19" s="18">
        <f>'Test Results (RAW)'!F45</f>
        <v>40.57</v>
      </c>
    </row>
    <row r="20" spans="1:6" s="11" customFormat="1" ht="12.75">
      <c r="A20" s="11" t="s">
        <v>32</v>
      </c>
      <c r="B20" s="18">
        <f>'Test Results (RAW)'!B50</f>
        <v>2255</v>
      </c>
      <c r="C20" s="18">
        <f>'Test Results (RAW)'!C50</f>
        <v>1689</v>
      </c>
      <c r="D20" s="18">
        <f>'Test Results (RAW)'!D50</f>
        <v>2074</v>
      </c>
      <c r="E20" s="18">
        <f>'Test Results (RAW)'!E50</f>
        <v>2137</v>
      </c>
      <c r="F20" s="18">
        <f>'Test Results (RAW)'!F50</f>
        <v>2842</v>
      </c>
    </row>
    <row r="21" spans="1:6" s="3" customFormat="1" ht="12.75">
      <c r="A21" s="3" t="s">
        <v>44</v>
      </c>
      <c r="B21" s="17">
        <f>'Test Results (RAW)'!B55</f>
        <v>4.07</v>
      </c>
      <c r="C21" s="17">
        <f>'Test Results (RAW)'!C55</f>
        <v>4.43</v>
      </c>
      <c r="D21" s="17">
        <f>'Test Results (RAW)'!D55</f>
        <v>4.62</v>
      </c>
      <c r="E21" s="17">
        <f>'Test Results (RAW)'!E55</f>
        <v>4.58</v>
      </c>
      <c r="F21" s="17">
        <f>'Test Results (RAW)'!F55</f>
        <v>4.6</v>
      </c>
    </row>
    <row r="22" spans="1:6" s="3" customFormat="1" ht="12.75">
      <c r="A22" s="3" t="s">
        <v>0</v>
      </c>
      <c r="B22" s="17">
        <f>'Test Results (RAW)'!B76</f>
        <v>0.1516</v>
      </c>
      <c r="C22" s="17">
        <f>'Test Results (RAW)'!C76</f>
        <v>0.1746</v>
      </c>
      <c r="D22" s="17">
        <f>'Test Results (RAW)'!D76</f>
        <v>0.183</v>
      </c>
      <c r="E22" s="17">
        <f>'Test Results (RAW)'!E76</f>
        <v>0.183</v>
      </c>
      <c r="F22" s="17">
        <f>'Test Results (RAW)'!F76</f>
        <v>0.1835</v>
      </c>
    </row>
    <row r="23" spans="1:6" s="3" customFormat="1" ht="12.75">
      <c r="A23" s="3" t="s">
        <v>2</v>
      </c>
      <c r="B23" s="17">
        <f>'Test Results (RAW)'!B81</f>
        <v>2.3357</v>
      </c>
      <c r="C23" s="17">
        <f>'Test Results (RAW)'!C81</f>
        <v>2.5925</v>
      </c>
      <c r="D23" s="17">
        <f>'Test Results (RAW)'!D81</f>
        <v>2.6775</v>
      </c>
      <c r="E23" s="17">
        <f>'Test Results (RAW)'!E81</f>
        <v>2.6268</v>
      </c>
      <c r="F23" s="17">
        <f>'Test Results (RAW)'!F81</f>
        <v>2.6403</v>
      </c>
    </row>
    <row r="24" spans="1:6" s="11" customFormat="1" ht="12.75">
      <c r="A24" s="11" t="s">
        <v>1</v>
      </c>
      <c r="B24" s="18">
        <f>'Test Results (RAW)'!B88</f>
        <v>0.054585</v>
      </c>
      <c r="C24" s="18">
        <f>'Test Results (RAW)'!C88</f>
        <v>0.045117</v>
      </c>
      <c r="D24" s="18">
        <f>'Test Results (RAW)'!D88</f>
        <v>0.044173</v>
      </c>
      <c r="E24" s="18">
        <f>'Test Results (RAW)'!E88</f>
        <v>0.045679</v>
      </c>
      <c r="F24" s="18">
        <f>'Test Results (RAW)'!F88</f>
        <v>0.043316</v>
      </c>
    </row>
    <row r="25" spans="1:6" s="8" customFormat="1" ht="15.75">
      <c r="A25" s="27" t="s">
        <v>92</v>
      </c>
      <c r="B25" s="19">
        <f>ROUND(GEOMEAN(B18,1/B19,1/B20,B21,B22,B23,1/B24)*252.16745643093,0)</f>
        <v>100</v>
      </c>
      <c r="C25" s="19">
        <f>ROUND(GEOMEAN(C18,1/C19,1/C20,C21,C22,C23,1/C24)*252.16745643093,0)</f>
        <v>117</v>
      </c>
      <c r="D25" s="19">
        <f>ROUND(GEOMEAN(D18,1/D19,1/D20,D21,D22,D23,1/D24)*252.16745643093,0)</f>
        <v>118</v>
      </c>
      <c r="E25" s="19">
        <f>ROUND(GEOMEAN(E18,1/E19,1/E20,E21,E22,E23,1/E24)*252.16745643093,0)</f>
        <v>115</v>
      </c>
      <c r="F25" s="19">
        <f>ROUND(GEOMEAN(F18,1/F19,1/F20,F21,F22,F23,1/F24)*252.16745643093,0)</f>
        <v>114</v>
      </c>
    </row>
    <row r="27" spans="1:6" s="22" customFormat="1" ht="15.75">
      <c r="A27" s="22" t="s">
        <v>90</v>
      </c>
      <c r="B27" s="23"/>
      <c r="C27" s="23"/>
      <c r="D27" s="23"/>
      <c r="E27" s="23"/>
      <c r="F27" s="23"/>
    </row>
    <row r="28" spans="1:6" s="11" customFormat="1" ht="12.75">
      <c r="A28" s="11" t="s">
        <v>4</v>
      </c>
      <c r="B28" s="13">
        <f>'Test Results (RAW)'!B90</f>
        <v>0.004722222222222222</v>
      </c>
      <c r="C28" s="13">
        <f>'Test Results (RAW)'!C90</f>
        <v>0.004247685185185185</v>
      </c>
      <c r="D28" s="13">
        <f>'Test Results (RAW)'!D90</f>
        <v>0.0037037037037037034</v>
      </c>
      <c r="E28" s="13">
        <f>'Test Results (RAW)'!E90</f>
        <v>0.003761574074074074</v>
      </c>
      <c r="F28" s="13">
        <f>'Test Results (RAW)'!F90</f>
        <v>0.004166666666666667</v>
      </c>
    </row>
    <row r="29" spans="1:6" s="11" customFormat="1" ht="12.75">
      <c r="A29" s="11" t="s">
        <v>5</v>
      </c>
      <c r="B29" s="13">
        <f>'Test Results (RAW)'!B92</f>
        <v>0.0002777777777777778</v>
      </c>
      <c r="C29" s="13">
        <f>'Test Results (RAW)'!C92</f>
        <v>0.00018518518518518518</v>
      </c>
      <c r="D29" s="13">
        <f>'Test Results (RAW)'!D92</f>
        <v>0.00018518518518518518</v>
      </c>
      <c r="E29" s="13">
        <f>'Test Results (RAW)'!E92</f>
        <v>0.00018518518518518518</v>
      </c>
      <c r="F29" s="13">
        <f>'Test Results (RAW)'!F92</f>
        <v>0.00018518518518518518</v>
      </c>
    </row>
    <row r="30" spans="1:6" s="11" customFormat="1" ht="12.75">
      <c r="A30" s="11" t="s">
        <v>6</v>
      </c>
      <c r="B30" s="13">
        <f>'Test Results (RAW)'!B94</f>
        <v>0.00863425925925926</v>
      </c>
      <c r="C30" s="13">
        <f>'Test Results (RAW)'!C94</f>
        <v>0.007939814814814814</v>
      </c>
      <c r="D30" s="13">
        <f>'Test Results (RAW)'!D94</f>
        <v>0.007777777777777777</v>
      </c>
      <c r="E30" s="13">
        <f>'Test Results (RAW)'!E94</f>
        <v>0.007789351851851852</v>
      </c>
      <c r="F30" s="13">
        <f>'Test Results (RAW)'!F94</f>
        <v>0.007789351851851852</v>
      </c>
    </row>
    <row r="31" spans="1:6" s="11" customFormat="1" ht="12.75">
      <c r="A31" s="11" t="s">
        <v>63</v>
      </c>
      <c r="B31" s="13">
        <f>'Test Results (RAW)'!B96</f>
        <v>0.006458333333333333</v>
      </c>
      <c r="C31" s="13">
        <f>'Test Results (RAW)'!C96</f>
        <v>0.005648148148148148</v>
      </c>
      <c r="D31" s="13">
        <f>'Test Results (RAW)'!D96</f>
        <v>0.005092592592592592</v>
      </c>
      <c r="E31" s="13">
        <f>'Test Results (RAW)'!E96</f>
        <v>0.005127314814814815</v>
      </c>
      <c r="F31" s="13">
        <f>'Test Results (RAW)'!F96</f>
        <v>0.005115740740740741</v>
      </c>
    </row>
    <row r="32" spans="1:6" s="11" customFormat="1" ht="12.75">
      <c r="A32" s="11" t="s">
        <v>3</v>
      </c>
      <c r="B32" s="14">
        <f>'Test Results (RAW)'!B107</f>
        <v>0.0056332227976095325</v>
      </c>
      <c r="C32" s="14">
        <f>'Test Results (RAW)'!C107</f>
        <v>0.00393551446885388</v>
      </c>
      <c r="D32" s="14">
        <f>'Test Results (RAW)'!D107</f>
        <v>0.004323107236380997</v>
      </c>
      <c r="E32" s="14">
        <f>'Test Results (RAW)'!E107</f>
        <v>0.004556755199646228</v>
      </c>
      <c r="F32" s="14">
        <f>'Test Results (RAW)'!F107</f>
        <v>0.004797085108483833</v>
      </c>
    </row>
    <row r="33" spans="1:6" s="8" customFormat="1" ht="15.75">
      <c r="A33" s="27" t="s">
        <v>92</v>
      </c>
      <c r="B33" s="26">
        <f>ROUND(GEOMEAN(1/B28,1/B29,1/B30,1/B31,1/B32)*0.333418181050854,0)</f>
        <v>100</v>
      </c>
      <c r="C33" s="26">
        <f>ROUND(GEOMEAN(1/C28,1/C29,1/C30,1/C31,1/C32)*0.333418181050854,0)</f>
        <v>124</v>
      </c>
      <c r="D33" s="26">
        <f>ROUND(GEOMEAN(1/D28,1/D29,1/D30,1/D31,1/D32)*0.333418181050854,0)</f>
        <v>129</v>
      </c>
      <c r="E33" s="26">
        <f>ROUND(GEOMEAN(1/E28,1/E29,1/E30,1/E31,1/E32)*0.333418181050854,0)</f>
        <v>127</v>
      </c>
      <c r="F33" s="26">
        <f>ROUND(GEOMEAN(1/F28,1/F29,1/F30,1/F31,1/F32)*0.333418181050854,0)</f>
        <v>123</v>
      </c>
    </row>
    <row r="35" spans="1:6" s="22" customFormat="1" ht="15.75">
      <c r="A35" s="22" t="s">
        <v>91</v>
      </c>
      <c r="B35" s="23"/>
      <c r="C35" s="23"/>
      <c r="D35" s="23"/>
      <c r="E35" s="23"/>
      <c r="F35" s="23"/>
    </row>
    <row r="36" spans="1:6" s="11" customFormat="1" ht="12.75">
      <c r="A36" s="11" t="s">
        <v>35</v>
      </c>
      <c r="B36" s="13">
        <f>'Test Results (RAW)'!B29</f>
        <v>0.0035532407407407405</v>
      </c>
      <c r="C36" s="13">
        <f>'Test Results (RAW)'!C29</f>
        <v>0.0031712962962962958</v>
      </c>
      <c r="D36" s="13">
        <f>'Test Results (RAW)'!D29</f>
        <v>0.003136574074074074</v>
      </c>
      <c r="E36" s="13">
        <f>'Test Results (RAW)'!E29</f>
        <v>0.003148148148148148</v>
      </c>
      <c r="F36" s="13">
        <f>'Test Results (RAW)'!F29</f>
        <v>0.003136574074074074</v>
      </c>
    </row>
    <row r="37" spans="1:6" s="11" customFormat="1" ht="12.75">
      <c r="A37" s="11" t="s">
        <v>36</v>
      </c>
      <c r="B37" s="13">
        <f>'Test Results (RAW)'!B31</f>
        <v>0.0012847222222222223</v>
      </c>
      <c r="C37" s="13">
        <f>'Test Results (RAW)'!C31</f>
        <v>0.0010185185185185186</v>
      </c>
      <c r="D37" s="13">
        <f>'Test Results (RAW)'!D31</f>
        <v>0.0009490740740740741</v>
      </c>
      <c r="E37" s="13">
        <f>'Test Results (RAW)'!E31</f>
        <v>0.0009837962962962964</v>
      </c>
      <c r="F37" s="13">
        <f>'Test Results (RAW)'!F31</f>
        <v>0.0009606481481481481</v>
      </c>
    </row>
    <row r="38" spans="1:6" s="8" customFormat="1" ht="15.75">
      <c r="A38" s="27" t="s">
        <v>92</v>
      </c>
      <c r="B38" s="19">
        <f>ROUND(GEOMEAN(1/B36,1/B37)*0.21365690582181,0)</f>
        <v>100</v>
      </c>
      <c r="C38" s="19">
        <f>ROUND(GEOMEAN(1/C36,1/C37)*0.21365690582181,0)</f>
        <v>119</v>
      </c>
      <c r="D38" s="19">
        <f>ROUND(GEOMEAN(1/D36,1/D37)*0.21365690582181,0)</f>
        <v>124</v>
      </c>
      <c r="E38" s="19">
        <f>ROUND(GEOMEAN(1/E36,1/E37)*0.21365690582181,0)</f>
        <v>121</v>
      </c>
      <c r="F38" s="19">
        <f>ROUND(GEOMEAN(1/F36,1/F37)*0.21365690582181,0)</f>
        <v>123</v>
      </c>
    </row>
    <row r="40" spans="1:6" s="8" customFormat="1" ht="15.75">
      <c r="A40" s="8" t="s">
        <v>105</v>
      </c>
      <c r="B40" s="26">
        <f>ROUND(1/'Test Results (RAW)'!B60*0.422453703703704,0)</f>
        <v>100</v>
      </c>
      <c r="C40" s="26">
        <f>ROUND(1/'Test Results (RAW)'!C60*0.422453703703704,0)</f>
        <v>155</v>
      </c>
      <c r="D40" s="26">
        <f>ROUND(1/'Test Results (RAW)'!D60*0.422453703703704,0)</f>
        <v>159</v>
      </c>
      <c r="E40" s="26">
        <f>ROUND(1/'Test Results (RAW)'!E60*0.422453703703704,0)</f>
        <v>156</v>
      </c>
      <c r="F40" s="26">
        <f>ROUND(1/'Test Results (RAW)'!F60*0.422453703703704,0)</f>
        <v>155</v>
      </c>
    </row>
    <row r="42" spans="1:6" s="8" customFormat="1" ht="15.75">
      <c r="A42" s="8" t="s">
        <v>100</v>
      </c>
      <c r="B42" s="19">
        <f>ROUND('Test Results (RAW)'!B40*0.793650793650794,0)</f>
        <v>100</v>
      </c>
      <c r="C42" s="19">
        <f>ROUND('Test Results (RAW)'!C40*0.793650793650794,0)</f>
        <v>149</v>
      </c>
      <c r="D42" s="19">
        <f>ROUND('Test Results (RAW)'!D40*0.793650793650794,0)</f>
        <v>149</v>
      </c>
      <c r="E42" s="19">
        <f>ROUND('Test Results (RAW)'!E40*0.793650793650794,0)</f>
        <v>149</v>
      </c>
      <c r="F42" s="19">
        <f>ROUND('Test Results (RAW)'!F40*0.793650793650794,0)</f>
        <v>149</v>
      </c>
    </row>
    <row r="44" spans="1:6" s="22" customFormat="1" ht="15.75">
      <c r="A44" s="22" t="s">
        <v>101</v>
      </c>
      <c r="B44" s="23"/>
      <c r="C44" s="23"/>
      <c r="D44" s="23"/>
      <c r="E44" s="23"/>
      <c r="F44" s="23"/>
    </row>
    <row r="45" spans="1:6" s="11" customFormat="1" ht="12.75">
      <c r="A45" s="11" t="s">
        <v>13</v>
      </c>
      <c r="B45" s="13">
        <f>'Test Results (RAW)'!B109</f>
        <v>0.003599537037037037</v>
      </c>
      <c r="C45" s="13">
        <f>'Test Results (RAW)'!C109</f>
        <v>0.002546296296296296</v>
      </c>
      <c r="D45" s="13">
        <f>'Test Results (RAW)'!D109</f>
        <v>0.0024768518518518516</v>
      </c>
      <c r="E45" s="13">
        <f>'Test Results (RAW)'!E109</f>
        <v>0.0025</v>
      </c>
      <c r="F45" s="13">
        <f>'Test Results (RAW)'!F109</f>
        <v>0.0025</v>
      </c>
    </row>
    <row r="46" spans="1:6" s="11" customFormat="1" ht="12.75">
      <c r="A46" s="11" t="s">
        <v>10</v>
      </c>
      <c r="B46" s="13">
        <f>'Test Results (RAW)'!B111</f>
        <v>0.003310185185185185</v>
      </c>
      <c r="C46" s="13">
        <f>'Test Results (RAW)'!C111</f>
        <v>0.0028587962962962963</v>
      </c>
      <c r="D46" s="13">
        <f>'Test Results (RAW)'!D111</f>
        <v>0.0030208333333333333</v>
      </c>
      <c r="E46" s="13">
        <f>'Test Results (RAW)'!E111</f>
        <v>0.002997685185185185</v>
      </c>
      <c r="F46" s="13">
        <f>'Test Results (RAW)'!F111</f>
        <v>0.002870370370370371</v>
      </c>
    </row>
    <row r="47" spans="1:6" s="11" customFormat="1" ht="12.75">
      <c r="A47" s="11" t="s">
        <v>93</v>
      </c>
      <c r="B47" s="13">
        <f>'Test Results (RAW)'!B113</f>
        <v>0.006099537037037036</v>
      </c>
      <c r="C47" s="13">
        <f>'Test Results (RAW)'!C113</f>
        <v>0.0043518518518518515</v>
      </c>
      <c r="D47" s="13">
        <f>'Test Results (RAW)'!D113</f>
        <v>0.0043518518518518515</v>
      </c>
      <c r="E47" s="13">
        <f>'Test Results (RAW)'!E113</f>
        <v>0.004768518518518518</v>
      </c>
      <c r="F47" s="13">
        <f>'Test Results (RAW)'!F113</f>
        <v>0.00431712962962963</v>
      </c>
    </row>
    <row r="48" spans="1:6" s="11" customFormat="1" ht="12.75">
      <c r="A48" s="11" t="s">
        <v>11</v>
      </c>
      <c r="B48" s="13">
        <f>'Test Results (RAW)'!B115</f>
        <v>0.007546296296296297</v>
      </c>
      <c r="C48" s="13">
        <f>'Test Results (RAW)'!C115</f>
        <v>0.004884259259259259</v>
      </c>
      <c r="D48" s="13">
        <f>'Test Results (RAW)'!D115</f>
        <v>0.004907407407407407</v>
      </c>
      <c r="E48" s="13">
        <f>'Test Results (RAW)'!E115</f>
        <v>0.005069444444444444</v>
      </c>
      <c r="F48" s="13">
        <f>'Test Results (RAW)'!F115</f>
        <v>0.004907407407407407</v>
      </c>
    </row>
    <row r="49" spans="1:6" s="11" customFormat="1" ht="12.75">
      <c r="A49" s="11" t="s">
        <v>12</v>
      </c>
      <c r="B49" s="13">
        <f>'Test Results (RAW)'!B117</f>
        <v>0.002627314814814815</v>
      </c>
      <c r="C49" s="13">
        <f>'Test Results (RAW)'!C117</f>
        <v>0.0018750000000000001</v>
      </c>
      <c r="D49" s="13">
        <f>'Test Results (RAW)'!D117</f>
        <v>0.0019212962962962962</v>
      </c>
      <c r="E49" s="13">
        <f>'Test Results (RAW)'!E117</f>
        <v>0.0021412037037037038</v>
      </c>
      <c r="F49" s="13">
        <f>'Test Results (RAW)'!F117</f>
        <v>0.0019212962962962962</v>
      </c>
    </row>
    <row r="50" spans="1:6" s="8" customFormat="1" ht="15.75">
      <c r="A50" s="27" t="s">
        <v>92</v>
      </c>
      <c r="B50" s="19">
        <f>ROUND(GEOMEAN(1/B45,1/B46,1/B47,1/B48,1/B49)*0.428280553799681,0)</f>
        <v>100</v>
      </c>
      <c r="C50" s="19">
        <f>ROUND(GEOMEAN(1/C45,1/C46,1/C47,1/C48,1/C49)*0.428280553799681,0)</f>
        <v>138</v>
      </c>
      <c r="D50" s="19">
        <f>ROUND(GEOMEAN(1/D45,1/D46,1/D47,1/D48,1/D49)*0.428280553799681,0)</f>
        <v>136</v>
      </c>
      <c r="E50" s="19">
        <f>ROUND(GEOMEAN(1/E45,1/E46,1/E47,1/E48,1/E49)*0.428280553799681,0)</f>
        <v>130</v>
      </c>
      <c r="F50" s="19">
        <f>ROUND(GEOMEAN(1/F45,1/F46,1/F47,1/F48,1/F49)*0.428280553799681,0)</f>
        <v>138</v>
      </c>
    </row>
    <row r="52" spans="1:6" s="8" customFormat="1" ht="15.75">
      <c r="A52" s="8" t="s">
        <v>104</v>
      </c>
      <c r="B52" s="19">
        <f>ROUND('Test Results (RAW)'!B74*1.24859533025346,0)</f>
        <v>100</v>
      </c>
      <c r="C52" s="19">
        <f>ROUND('Test Results (RAW)'!C74*1.24859533025346,0)</f>
        <v>145</v>
      </c>
      <c r="D52" s="19">
        <f>ROUND('Test Results (RAW)'!D74*1.24859533025346,0)</f>
        <v>141</v>
      </c>
      <c r="E52" s="19">
        <f>ROUND('Test Results (RAW)'!E74*1.24859533025346,0)</f>
        <v>125</v>
      </c>
      <c r="F52" s="19">
        <f>ROUND('Test Results (RAW)'!F74*1.24859533025346,0)</f>
        <v>143</v>
      </c>
    </row>
    <row r="54" spans="1:6" s="22" customFormat="1" ht="15.75">
      <c r="A54" s="22" t="s">
        <v>108</v>
      </c>
      <c r="B54" s="23"/>
      <c r="C54" s="23"/>
      <c r="D54" s="23"/>
      <c r="E54" s="23"/>
      <c r="F54" s="23"/>
    </row>
    <row r="55" spans="1:6" s="3" customFormat="1" ht="12.75">
      <c r="A55" s="3" t="s">
        <v>14</v>
      </c>
      <c r="B55" s="17">
        <f>'Test Results (RAW)'!B123</f>
        <v>52.6</v>
      </c>
      <c r="C55" s="17">
        <f>'Test Results (RAW)'!C123</f>
        <v>57.4</v>
      </c>
      <c r="D55" s="17">
        <f>'Test Results (RAW)'!D123</f>
        <v>58.1</v>
      </c>
      <c r="E55" s="17">
        <f>'Test Results (RAW)'!E123</f>
        <v>57.7</v>
      </c>
      <c r="F55" s="17">
        <f>'Test Results (RAW)'!F123</f>
        <v>57.8</v>
      </c>
    </row>
    <row r="56" spans="1:6" s="3" customFormat="1" ht="12.75">
      <c r="A56" s="3" t="s">
        <v>15</v>
      </c>
      <c r="B56" s="17">
        <f>ROUND(GEOMEAN('Test Results (RAW)'!B126:B129),1)</f>
        <v>202.8</v>
      </c>
      <c r="C56" s="17">
        <f>ROUND(GEOMEAN('Test Results (RAW)'!C126:C129),1)</f>
        <v>195.7</v>
      </c>
      <c r="D56" s="17">
        <f>ROUND(GEOMEAN('Test Results (RAW)'!D126:D129),1)</f>
        <v>199.2</v>
      </c>
      <c r="E56" s="17">
        <f>ROUND(GEOMEAN('Test Results (RAW)'!E126:E129),1)</f>
        <v>197.3</v>
      </c>
      <c r="F56" s="17">
        <f>ROUND(GEOMEAN('Test Results (RAW)'!F126:F129),1)</f>
        <v>196</v>
      </c>
    </row>
    <row r="57" spans="1:6" s="3" customFormat="1" ht="12.75">
      <c r="A57" s="3" t="s">
        <v>16</v>
      </c>
      <c r="B57" s="17">
        <f>'Test Results (RAW)'!B131</f>
        <v>42.3</v>
      </c>
      <c r="C57" s="17">
        <f>'Test Results (RAW)'!C131</f>
        <v>56.4</v>
      </c>
      <c r="D57" s="17">
        <f>'Test Results (RAW)'!D131</f>
        <v>55.9</v>
      </c>
      <c r="E57" s="17">
        <f>'Test Results (RAW)'!E131</f>
        <v>55.1</v>
      </c>
      <c r="F57" s="17">
        <f>'Test Results (RAW)'!F131</f>
        <v>57.7</v>
      </c>
    </row>
    <row r="58" spans="1:6" s="3" customFormat="1" ht="12.75">
      <c r="A58" s="3" t="s">
        <v>94</v>
      </c>
      <c r="B58" s="17">
        <f>'Test Results (RAW)'!B133</f>
        <v>53.96</v>
      </c>
      <c r="C58" s="17">
        <f>'Test Results (RAW)'!C133</f>
        <v>64.09</v>
      </c>
      <c r="D58" s="17">
        <f>'Test Results (RAW)'!D133</f>
        <v>65</v>
      </c>
      <c r="E58" s="17">
        <f>'Test Results (RAW)'!E133</f>
        <v>62.42</v>
      </c>
      <c r="F58" s="17">
        <f>'Test Results (RAW)'!F133</f>
        <v>62.57</v>
      </c>
    </row>
    <row r="59" spans="1:6" s="3" customFormat="1" ht="12.75">
      <c r="A59" s="3" t="s">
        <v>17</v>
      </c>
      <c r="B59" s="17">
        <f>'Test Results (RAW)'!B138</f>
        <v>43</v>
      </c>
      <c r="C59" s="17">
        <f>'Test Results (RAW)'!C138</f>
        <v>46</v>
      </c>
      <c r="D59" s="17">
        <f>'Test Results (RAW)'!D138</f>
        <v>46</v>
      </c>
      <c r="E59" s="17">
        <f>'Test Results (RAW)'!E138</f>
        <v>46</v>
      </c>
      <c r="F59" s="17">
        <f>'Test Results (RAW)'!F138</f>
        <v>46</v>
      </c>
    </row>
    <row r="60" spans="1:6" s="3" customFormat="1" ht="12.75">
      <c r="A60" s="3" t="s">
        <v>84</v>
      </c>
      <c r="B60" s="17">
        <f>'Test Results (RAW)'!B140</f>
        <v>126.96</v>
      </c>
      <c r="C60" s="17">
        <f>'Test Results (RAW)'!C140</f>
        <v>148.38</v>
      </c>
      <c r="D60" s="17">
        <f>'Test Results (RAW)'!D140</f>
        <v>146.81</v>
      </c>
      <c r="E60" s="17">
        <f>'Test Results (RAW)'!E140</f>
        <v>152.38</v>
      </c>
      <c r="F60" s="17">
        <f>'Test Results (RAW)'!F140</f>
        <v>145.46</v>
      </c>
    </row>
    <row r="61" spans="1:6" s="3" customFormat="1" ht="12.75">
      <c r="A61" s="3" t="s">
        <v>85</v>
      </c>
      <c r="B61" s="17">
        <f>'Test Results (RAW)'!B142</f>
        <v>47.2</v>
      </c>
      <c r="C61" s="17">
        <f>'Test Results (RAW)'!C142</f>
        <v>50.2</v>
      </c>
      <c r="D61" s="17">
        <f>'Test Results (RAW)'!D142</f>
        <v>50.1</v>
      </c>
      <c r="E61" s="17">
        <f>'Test Results (RAW)'!E142</f>
        <v>49.4</v>
      </c>
      <c r="F61" s="17">
        <f>'Test Results (RAW)'!F142</f>
        <v>50.4</v>
      </c>
    </row>
    <row r="62" spans="1:6" s="3" customFormat="1" ht="12.75">
      <c r="A62" s="3" t="s">
        <v>86</v>
      </c>
      <c r="B62" s="17">
        <f>'Test Results (RAW)'!B144</f>
        <v>42.6</v>
      </c>
      <c r="C62" s="17">
        <f>'Test Results (RAW)'!C144</f>
        <v>49</v>
      </c>
      <c r="D62" s="17">
        <f>'Test Results (RAW)'!D144</f>
        <v>50.2</v>
      </c>
      <c r="E62" s="17">
        <f>'Test Results (RAW)'!E144</f>
        <v>48</v>
      </c>
      <c r="F62" s="17">
        <f>'Test Results (RAW)'!F144</f>
        <v>50.6</v>
      </c>
    </row>
    <row r="63" spans="1:6" s="8" customFormat="1" ht="15.75">
      <c r="A63" s="27" t="s">
        <v>92</v>
      </c>
      <c r="B63" s="19">
        <f>ROUND(GEOMEAN(B55,B56,B57,B58,B59,B60,B61,B62)*1.57264565258633,0)</f>
        <v>100</v>
      </c>
      <c r="C63" s="19">
        <f>ROUND(GEOMEAN(C55,C56,C57,C58,C59,C60,C61,C62)*1.57264565258633,0)</f>
        <v>112</v>
      </c>
      <c r="D63" s="19">
        <f>ROUND(GEOMEAN(D55,D56,D57,D58,D59,D60,D61,D62)*1.57264565258633,0)</f>
        <v>113</v>
      </c>
      <c r="E63" s="19">
        <f>ROUND(GEOMEAN(E55,E56,E57,E58,E59,E60,E61,E62)*1.57264565258633,0)</f>
        <v>112</v>
      </c>
      <c r="F63" s="19">
        <f>ROUND(GEOMEAN(F55,F56,F57,F58,F59,F60,F61,F62)*1.57264565258633,0)</f>
        <v>113</v>
      </c>
    </row>
    <row r="65" spans="1:6" s="28" customFormat="1" ht="15.75">
      <c r="A65" s="28" t="s">
        <v>95</v>
      </c>
      <c r="B65" s="29">
        <f>ROUND(AVERAGE(B9,B15,B25,B33,B38,B40,B42,B50,B52,B63),0)</f>
        <v>100</v>
      </c>
      <c r="C65" s="29">
        <f>ROUND(AVERAGE(C9,C15,C25,C33,C38,C40,C42,C50,C52,C63),0)</f>
        <v>132</v>
      </c>
      <c r="D65" s="29">
        <f>ROUND(AVERAGE(D9,D15,D25,D33,D38,D40,D42,D50,D52,D63),0)</f>
        <v>133</v>
      </c>
      <c r="E65" s="29">
        <f>ROUND(AVERAGE(E9,E15,E25,E33,E38,E40,E42,E50,E52,E63),0)</f>
        <v>130</v>
      </c>
      <c r="F65" s="29">
        <f>ROUND(AVERAGE(F9,F15,F25,F33,F38,F40,F42,F50,F52,F63),0)</f>
        <v>132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F1" sqref="F1:F58"/>
    </sheetView>
  </sheetViews>
  <sheetFormatPr defaultColWidth="9.00390625" defaultRowHeight="12.75"/>
  <cols>
    <col min="1" max="1" width="19.125" style="1" bestFit="1" customWidth="1"/>
    <col min="2" max="2" width="15.375" style="16" bestFit="1" customWidth="1"/>
    <col min="3" max="3" width="13.125" style="1" customWidth="1"/>
    <col min="4" max="4" width="14.125" style="1" customWidth="1"/>
    <col min="5" max="6" width="13.875" style="1" customWidth="1"/>
    <col min="7" max="16384" width="9.125" style="1" customWidth="1"/>
  </cols>
  <sheetData>
    <row r="1" spans="2:6" s="20" customFormat="1" ht="39" customHeight="1">
      <c r="B1" s="21" t="str">
        <f>'Test Results (RAW)'!B1</f>
        <v>Intel Core 2 Quad Q9300</v>
      </c>
      <c r="C1" s="21" t="str">
        <f>'Test Results (RAW)'!C1</f>
        <v>Intel Core i7 920 3x2</v>
      </c>
      <c r="D1" s="21" t="str">
        <f>'Test Results (RAW)'!D1</f>
        <v>Intel Core i7 920 2x2</v>
      </c>
      <c r="E1" s="21" t="str">
        <f>'Test Results (RAW)'!E1</f>
        <v>Intel Core i7 920 1x4</v>
      </c>
      <c r="F1" s="21" t="str">
        <f>'Test Results (RAW)'!F1</f>
        <v>Intel Core i7 920 3x1</v>
      </c>
    </row>
    <row r="2" spans="1:2" s="22" customFormat="1" ht="15.75">
      <c r="A2" s="22" t="s">
        <v>96</v>
      </c>
      <c r="B2" s="23"/>
    </row>
    <row r="3" spans="1:6" s="3" customFormat="1" ht="12.75">
      <c r="A3" s="3" t="s">
        <v>22</v>
      </c>
      <c r="B3" s="17">
        <f>'Test Results (RAW)'!B5</f>
        <v>11.44</v>
      </c>
      <c r="C3" s="17">
        <f>'Test Results (RAW)'!C5</f>
        <v>14.47</v>
      </c>
      <c r="D3" s="17">
        <f>'Test Results (RAW)'!D5</f>
        <v>15.16</v>
      </c>
      <c r="E3" s="17">
        <f>'Test Results (RAW)'!E5</f>
        <v>15.04</v>
      </c>
      <c r="F3" s="17">
        <f>'Test Results (RAW)'!F5</f>
        <v>14.75</v>
      </c>
    </row>
    <row r="4" spans="1:6" s="11" customFormat="1" ht="12.75">
      <c r="A4" s="11" t="s">
        <v>27</v>
      </c>
      <c r="B4" s="18">
        <f>'Test Results (RAW)'!B11</f>
        <v>45.32</v>
      </c>
      <c r="C4" s="18">
        <f>'Test Results (RAW)'!C11</f>
        <v>33.2</v>
      </c>
      <c r="D4" s="18">
        <f>'Test Results (RAW)'!D11</f>
        <v>33.94</v>
      </c>
      <c r="E4" s="18">
        <f>'Test Results (RAW)'!E11</f>
        <v>34.32</v>
      </c>
      <c r="F4" s="18">
        <f>'Test Results (RAW)'!F11</f>
        <v>33.94</v>
      </c>
    </row>
    <row r="5" spans="1:6" s="3" customFormat="1" ht="12.75">
      <c r="A5" s="3" t="s">
        <v>24</v>
      </c>
      <c r="B5" s="30">
        <f>GEOMEAN('Test Results (RAW)'!B14,'Test Results (RAW)'!B16,1/'Test Results (RAW)'!B18)</f>
        <v>17.32075352846228</v>
      </c>
      <c r="C5" s="30">
        <f>GEOMEAN('Test Results (RAW)'!C14,'Test Results (RAW)'!C16,1/'Test Results (RAW)'!C18)</f>
        <v>21.535452503545283</v>
      </c>
      <c r="D5" s="30">
        <f>GEOMEAN('Test Results (RAW)'!D14,'Test Results (RAW)'!D16,1/'Test Results (RAW)'!D18)</f>
        <v>22.84252697684176</v>
      </c>
      <c r="E5" s="30">
        <f>GEOMEAN('Test Results (RAW)'!E14,'Test Results (RAW)'!E16,1/'Test Results (RAW)'!E18)</f>
        <v>21.243036324161736</v>
      </c>
      <c r="F5" s="30">
        <f>GEOMEAN('Test Results (RAW)'!F14,'Test Results (RAW)'!F16,1/'Test Results (RAW)'!F18)</f>
        <v>23.538489929874363</v>
      </c>
    </row>
    <row r="6" spans="1:6" s="8" customFormat="1" ht="15.75">
      <c r="A6" s="27" t="s">
        <v>92</v>
      </c>
      <c r="B6" s="19">
        <f>ROUND(GEOMEAN(B3,1/B4,B5)*61.1550555471988,0)</f>
        <v>100</v>
      </c>
      <c r="C6" s="19">
        <f>ROUND(GEOMEAN(C3,1/C4,C5)*61.1550555471988,0)</f>
        <v>129</v>
      </c>
      <c r="D6" s="19">
        <f>ROUND(GEOMEAN(D3,1/D4,D5)*61.1550555471988,0)</f>
        <v>133</v>
      </c>
      <c r="E6" s="19">
        <f>ROUND(GEOMEAN(E3,1/E4,E5)*61.1550555471988,0)</f>
        <v>129</v>
      </c>
      <c r="F6" s="19">
        <f>ROUND(GEOMEAN(F3,1/F4,F5)*61.1550555471988,0)</f>
        <v>133</v>
      </c>
    </row>
    <row r="8" spans="1:2" s="22" customFormat="1" ht="15.75">
      <c r="A8" s="22" t="s">
        <v>97</v>
      </c>
      <c r="B8" s="23"/>
    </row>
    <row r="9" spans="1:6" s="11" customFormat="1" ht="12.75">
      <c r="A9" s="11" t="s">
        <v>33</v>
      </c>
      <c r="B9" s="31">
        <f>GEOMEAN('Test Results (RAW)'!B44,'Test Results (RAW)'!B45)</f>
        <v>56.790710507969536</v>
      </c>
      <c r="C9" s="31">
        <f>GEOMEAN('Test Results (RAW)'!C44,'Test Results (RAW)'!C45)</f>
        <v>53.16699728214863</v>
      </c>
      <c r="D9" s="31">
        <f>GEOMEAN('Test Results (RAW)'!D44,'Test Results (RAW)'!D45)</f>
        <v>50.90121314860777</v>
      </c>
      <c r="E9" s="31">
        <f>GEOMEAN('Test Results (RAW)'!E44,'Test Results (RAW)'!E45)</f>
        <v>49.83252552299552</v>
      </c>
      <c r="F9" s="31">
        <f>GEOMEAN('Test Results (RAW)'!F44,'Test Results (RAW)'!F45)</f>
        <v>50.254178930711824</v>
      </c>
    </row>
    <row r="10" spans="1:6" s="11" customFormat="1" ht="12.75">
      <c r="A10" s="11" t="s">
        <v>32</v>
      </c>
      <c r="B10" s="31">
        <f>GEOMEAN('Test Results (RAW)'!B50,'Test Results (RAW)'!B51)</f>
        <v>1692.9574714091318</v>
      </c>
      <c r="C10" s="31">
        <f>GEOMEAN('Test Results (RAW)'!C50,'Test Results (RAW)'!C51)</f>
        <v>1376.6110561810842</v>
      </c>
      <c r="D10" s="31">
        <f>GEOMEAN('Test Results (RAW)'!D50,'Test Results (RAW)'!D51)</f>
        <v>1571.6659950511114</v>
      </c>
      <c r="E10" s="31">
        <f>GEOMEAN('Test Results (RAW)'!E50,'Test Results (RAW)'!E51)</f>
        <v>1589.3187219686306</v>
      </c>
      <c r="F10" s="31">
        <f>GEOMEAN('Test Results (RAW)'!F50,'Test Results (RAW)'!F51)</f>
        <v>2066.767040573271</v>
      </c>
    </row>
    <row r="11" spans="1:6" s="3" customFormat="1" ht="12.75">
      <c r="A11" s="3" t="s">
        <v>44</v>
      </c>
      <c r="B11" s="30">
        <f>GEOMEAN('Test Results (RAW)'!B55,'Test Results (RAW)'!B56)</f>
        <v>2.999116536582065</v>
      </c>
      <c r="C11" s="30">
        <f>GEOMEAN('Test Results (RAW)'!C55,'Test Results (RAW)'!C56)</f>
        <v>3.294465055210026</v>
      </c>
      <c r="D11" s="30">
        <f>GEOMEAN('Test Results (RAW)'!D55,'Test Results (RAW)'!D56)</f>
        <v>3.432346136391258</v>
      </c>
      <c r="E11" s="30">
        <f>GEOMEAN('Test Results (RAW)'!E55,'Test Results (RAW)'!E56)</f>
        <v>3.336075538713115</v>
      </c>
      <c r="F11" s="30">
        <f>GEOMEAN('Test Results (RAW)'!F55,'Test Results (RAW)'!F56)</f>
        <v>3.3295645360917696</v>
      </c>
    </row>
    <row r="12" spans="1:6" s="8" customFormat="1" ht="15.75">
      <c r="A12" s="27" t="s">
        <v>92</v>
      </c>
      <c r="B12" s="19">
        <f>ROUND(GEOMEAN(1/B9,1/B10,B11)*3176.70341355513,0)</f>
        <v>100</v>
      </c>
      <c r="C12" s="19">
        <f>ROUND(GEOMEAN(1/C9,1/C10,C11)*3176.70341355513,0)</f>
        <v>113</v>
      </c>
      <c r="D12" s="19">
        <f>ROUND(GEOMEAN(1/D9,1/D10,D11)*3176.70341355513,0)</f>
        <v>111</v>
      </c>
      <c r="E12" s="19">
        <f>ROUND(GEOMEAN(1/E9,1/E10,E11)*3176.70341355513,0)</f>
        <v>111</v>
      </c>
      <c r="F12" s="19">
        <f>ROUND(GEOMEAN(1/F9,1/F10,F11)*3176.70341355513,0)</f>
        <v>101</v>
      </c>
    </row>
    <row r="14" spans="1:6" s="8" customFormat="1" ht="15.75">
      <c r="A14" s="8" t="s">
        <v>98</v>
      </c>
      <c r="B14" s="26">
        <f>ROUND(1/'Test Results (RAW)'!B60*0.422453703703704,0)</f>
        <v>100</v>
      </c>
      <c r="C14" s="26">
        <f>ROUND(1/'Test Results (RAW)'!C60*0.422453703703704,0)</f>
        <v>155</v>
      </c>
      <c r="D14" s="26">
        <f>ROUND(1/'Test Results (RAW)'!D60*0.422453703703704,0)</f>
        <v>159</v>
      </c>
      <c r="E14" s="26">
        <f>ROUND(1/'Test Results (RAW)'!E60*0.422453703703704,0)</f>
        <v>156</v>
      </c>
      <c r="F14" s="26">
        <f>ROUND(1/'Test Results (RAW)'!F60*0.422453703703704,0)</f>
        <v>155</v>
      </c>
    </row>
    <row r="16" spans="1:6" s="8" customFormat="1" ht="15.75">
      <c r="A16" s="8" t="s">
        <v>20</v>
      </c>
      <c r="B16" s="19">
        <f>ROUND('Test Results (RAW)'!B74*1.24859533025346,0)</f>
        <v>100</v>
      </c>
      <c r="C16" s="19">
        <f>ROUND('Test Results (RAW)'!C74*1.24859533025346,0)</f>
        <v>145</v>
      </c>
      <c r="D16" s="19">
        <f>ROUND('Test Results (RAW)'!D74*1.24859533025346,0)</f>
        <v>141</v>
      </c>
      <c r="E16" s="19">
        <f>ROUND('Test Results (RAW)'!E74*1.24859533025346,0)</f>
        <v>125</v>
      </c>
      <c r="F16" s="19">
        <f>ROUND('Test Results (RAW)'!F74*1.24859533025346,0)</f>
        <v>143</v>
      </c>
    </row>
    <row r="18" spans="1:2" s="22" customFormat="1" ht="15.75">
      <c r="A18" s="22" t="s">
        <v>90</v>
      </c>
      <c r="B18" s="23"/>
    </row>
    <row r="19" spans="1:6" s="11" customFormat="1" ht="12.75">
      <c r="A19" s="11" t="s">
        <v>4</v>
      </c>
      <c r="B19" s="13">
        <f>'Test Results (RAW)'!B90</f>
        <v>0.004722222222222222</v>
      </c>
      <c r="C19" s="13">
        <f>'Test Results (RAW)'!C90</f>
        <v>0.004247685185185185</v>
      </c>
      <c r="D19" s="13">
        <f>'Test Results (RAW)'!D90</f>
        <v>0.0037037037037037034</v>
      </c>
      <c r="E19" s="13">
        <f>'Test Results (RAW)'!E90</f>
        <v>0.003761574074074074</v>
      </c>
      <c r="F19" s="13">
        <f>'Test Results (RAW)'!F90</f>
        <v>0.004166666666666667</v>
      </c>
    </row>
    <row r="20" spans="1:6" s="11" customFormat="1" ht="12.75">
      <c r="A20" s="11" t="s">
        <v>5</v>
      </c>
      <c r="B20" s="13">
        <f>'Test Results (RAW)'!B92</f>
        <v>0.0002777777777777778</v>
      </c>
      <c r="C20" s="13">
        <f>'Test Results (RAW)'!C92</f>
        <v>0.00018518518518518518</v>
      </c>
      <c r="D20" s="13">
        <f>'Test Results (RAW)'!D92</f>
        <v>0.00018518518518518518</v>
      </c>
      <c r="E20" s="13">
        <f>'Test Results (RAW)'!E92</f>
        <v>0.00018518518518518518</v>
      </c>
      <c r="F20" s="13">
        <f>'Test Results (RAW)'!F92</f>
        <v>0.00018518518518518518</v>
      </c>
    </row>
    <row r="21" spans="1:6" s="11" customFormat="1" ht="12.75">
      <c r="A21" s="11" t="s">
        <v>6</v>
      </c>
      <c r="B21" s="13">
        <f>'Test Results (RAW)'!B94</f>
        <v>0.00863425925925926</v>
      </c>
      <c r="C21" s="13">
        <f>'Test Results (RAW)'!C94</f>
        <v>0.007939814814814814</v>
      </c>
      <c r="D21" s="13">
        <f>'Test Results (RAW)'!D94</f>
        <v>0.007777777777777777</v>
      </c>
      <c r="E21" s="13">
        <f>'Test Results (RAW)'!E94</f>
        <v>0.007789351851851852</v>
      </c>
      <c r="F21" s="13">
        <f>'Test Results (RAW)'!F94</f>
        <v>0.007789351851851852</v>
      </c>
    </row>
    <row r="22" spans="1:6" s="11" customFormat="1" ht="12.75">
      <c r="A22" s="11" t="s">
        <v>63</v>
      </c>
      <c r="B22" s="13">
        <f>'Test Results (RAW)'!B96</f>
        <v>0.006458333333333333</v>
      </c>
      <c r="C22" s="13">
        <f>'Test Results (RAW)'!C96</f>
        <v>0.005648148148148148</v>
      </c>
      <c r="D22" s="13">
        <f>'Test Results (RAW)'!D96</f>
        <v>0.005092592592592592</v>
      </c>
      <c r="E22" s="13">
        <f>'Test Results (RAW)'!E96</f>
        <v>0.005127314814814815</v>
      </c>
      <c r="F22" s="13">
        <f>'Test Results (RAW)'!F96</f>
        <v>0.005115740740740741</v>
      </c>
    </row>
    <row r="23" spans="1:6" s="11" customFormat="1" ht="12.75">
      <c r="A23" s="11" t="s">
        <v>3</v>
      </c>
      <c r="B23" s="14">
        <f>'Test Results (RAW)'!B107</f>
        <v>0.0056332227976095325</v>
      </c>
      <c r="C23" s="14">
        <f>'Test Results (RAW)'!C107</f>
        <v>0.00393551446885388</v>
      </c>
      <c r="D23" s="14">
        <f>'Test Results (RAW)'!D107</f>
        <v>0.004323107236380997</v>
      </c>
      <c r="E23" s="14">
        <f>'Test Results (RAW)'!E107</f>
        <v>0.004556755199646228</v>
      </c>
      <c r="F23" s="14">
        <f>'Test Results (RAW)'!F107</f>
        <v>0.004797085108483833</v>
      </c>
    </row>
    <row r="24" spans="1:6" s="8" customFormat="1" ht="15.75">
      <c r="A24" s="27" t="s">
        <v>92</v>
      </c>
      <c r="B24" s="26">
        <f>ROUND(GEOMEAN(1/B19,1/B20,1/B21,1/B22,1/B23)*0.333418181050854,0)</f>
        <v>100</v>
      </c>
      <c r="C24" s="26">
        <f>ROUND(GEOMEAN(1/C19,1/C20,1/C21,1/C22,1/C23)*0.333418181050854,0)</f>
        <v>124</v>
      </c>
      <c r="D24" s="26">
        <f>ROUND(GEOMEAN(1/D19,1/D20,1/D21,1/D22,1/D23)*0.333418181050854,0)</f>
        <v>129</v>
      </c>
      <c r="E24" s="26">
        <f>ROUND(GEOMEAN(1/E19,1/E20,1/E21,1/E22,1/E23)*0.333418181050854,0)</f>
        <v>127</v>
      </c>
      <c r="F24" s="26">
        <f>ROUND(GEOMEAN(1/F19,1/F20,1/F21,1/F22,1/F23)*0.333418181050854,0)</f>
        <v>123</v>
      </c>
    </row>
    <row r="26" spans="1:2" s="22" customFormat="1" ht="15.75">
      <c r="A26" s="22" t="s">
        <v>103</v>
      </c>
      <c r="B26" s="23"/>
    </row>
    <row r="27" spans="1:6" s="3" customFormat="1" ht="12.75">
      <c r="A27" s="3" t="s">
        <v>0</v>
      </c>
      <c r="B27" s="17">
        <f>'Test Results (RAW)'!B76</f>
        <v>0.1516</v>
      </c>
      <c r="C27" s="17">
        <f>'Test Results (RAW)'!C76</f>
        <v>0.1746</v>
      </c>
      <c r="D27" s="17">
        <f>'Test Results (RAW)'!D76</f>
        <v>0.183</v>
      </c>
      <c r="E27" s="17">
        <f>'Test Results (RAW)'!E76</f>
        <v>0.183</v>
      </c>
      <c r="F27" s="17">
        <f>'Test Results (RAW)'!F76</f>
        <v>0.1835</v>
      </c>
    </row>
    <row r="28" spans="1:6" s="3" customFormat="1" ht="12.75">
      <c r="A28" s="3" t="s">
        <v>2</v>
      </c>
      <c r="B28" s="17">
        <f>'Test Results (RAW)'!B81</f>
        <v>2.3357</v>
      </c>
      <c r="C28" s="17">
        <f>'Test Results (RAW)'!C81</f>
        <v>2.5925</v>
      </c>
      <c r="D28" s="17">
        <f>'Test Results (RAW)'!D81</f>
        <v>2.6775</v>
      </c>
      <c r="E28" s="17">
        <f>'Test Results (RAW)'!E81</f>
        <v>2.6268</v>
      </c>
      <c r="F28" s="17">
        <f>'Test Results (RAW)'!F81</f>
        <v>2.6403</v>
      </c>
    </row>
    <row r="29" spans="1:6" s="11" customFormat="1" ht="12.75">
      <c r="A29" s="11" t="s">
        <v>1</v>
      </c>
      <c r="B29" s="18">
        <f>'Test Results (RAW)'!B88</f>
        <v>0.054585</v>
      </c>
      <c r="C29" s="18">
        <f>'Test Results (RAW)'!C88</f>
        <v>0.045117</v>
      </c>
      <c r="D29" s="18">
        <f>'Test Results (RAW)'!D88</f>
        <v>0.044173</v>
      </c>
      <c r="E29" s="18">
        <f>'Test Results (RAW)'!E88</f>
        <v>0.045679</v>
      </c>
      <c r="F29" s="18">
        <f>'Test Results (RAW)'!F88</f>
        <v>0.043316</v>
      </c>
    </row>
    <row r="30" spans="1:6" s="8" customFormat="1" ht="15.75">
      <c r="A30" s="27" t="s">
        <v>92</v>
      </c>
      <c r="B30" s="19">
        <f>ROUND(GEOMEAN(B27,B28,1/B29)*53.6190379586531,0)</f>
        <v>100</v>
      </c>
      <c r="C30" s="19">
        <f>ROUND(GEOMEAN(C27,C28,1/C29)*53.6190379586531,0)</f>
        <v>116</v>
      </c>
      <c r="D30" s="19">
        <f>ROUND(GEOMEAN(D27,D28,1/D29)*53.6190379586531,0)</f>
        <v>120</v>
      </c>
      <c r="E30" s="19">
        <f>ROUND(GEOMEAN(E27,E28,1/E29)*53.6190379586531,0)</f>
        <v>118</v>
      </c>
      <c r="F30" s="19">
        <f>ROUND(GEOMEAN(F27,F28,1/F29)*53.6190379586531,0)</f>
        <v>120</v>
      </c>
    </row>
    <row r="32" spans="1:2" s="22" customFormat="1" ht="15.75">
      <c r="A32" s="22" t="s">
        <v>99</v>
      </c>
      <c r="B32" s="23"/>
    </row>
    <row r="33" spans="1:6" s="11" customFormat="1" ht="12.75">
      <c r="A33" s="11" t="s">
        <v>35</v>
      </c>
      <c r="B33" s="13">
        <f>'Test Results (RAW)'!B29</f>
        <v>0.0035532407407407405</v>
      </c>
      <c r="C33" s="13">
        <f>'Test Results (RAW)'!C29</f>
        <v>0.0031712962962962958</v>
      </c>
      <c r="D33" s="13">
        <f>'Test Results (RAW)'!D29</f>
        <v>0.003136574074074074</v>
      </c>
      <c r="E33" s="13">
        <f>'Test Results (RAW)'!E29</f>
        <v>0.003148148148148148</v>
      </c>
      <c r="F33" s="13">
        <f>'Test Results (RAW)'!F29</f>
        <v>0.003136574074074074</v>
      </c>
    </row>
    <row r="34" spans="1:6" s="11" customFormat="1" ht="12.75">
      <c r="A34" s="11" t="s">
        <v>36</v>
      </c>
      <c r="B34" s="13">
        <f>'Test Results (RAW)'!B31</f>
        <v>0.0012847222222222223</v>
      </c>
      <c r="C34" s="13">
        <f>'Test Results (RAW)'!C31</f>
        <v>0.0010185185185185186</v>
      </c>
      <c r="D34" s="13">
        <f>'Test Results (RAW)'!D31</f>
        <v>0.0009490740740740741</v>
      </c>
      <c r="E34" s="13">
        <f>'Test Results (RAW)'!E31</f>
        <v>0.0009837962962962964</v>
      </c>
      <c r="F34" s="13">
        <f>'Test Results (RAW)'!F31</f>
        <v>0.0009606481481481481</v>
      </c>
    </row>
    <row r="35" spans="1:6" s="8" customFormat="1" ht="15.75">
      <c r="A35" s="27" t="s">
        <v>92</v>
      </c>
      <c r="B35" s="26">
        <f>ROUND(GEOMEAN(1/B33,1/B34)*0.21365690582181,0)</f>
        <v>100</v>
      </c>
      <c r="C35" s="26">
        <f>ROUND(GEOMEAN(1/C33,1/C34)*0.21365690582181,0)</f>
        <v>119</v>
      </c>
      <c r="D35" s="26">
        <f>ROUND(GEOMEAN(1/D33,1/D34)*0.21365690582181,0)</f>
        <v>124</v>
      </c>
      <c r="E35" s="26">
        <f>ROUND(GEOMEAN(1/E33,1/E34)*0.21365690582181,0)</f>
        <v>121</v>
      </c>
      <c r="F35" s="26">
        <f>ROUND(GEOMEAN(1/F33,1/F34)*0.21365690582181,0)</f>
        <v>123</v>
      </c>
    </row>
    <row r="37" spans="1:6" s="8" customFormat="1" ht="15.75">
      <c r="A37" s="8" t="s">
        <v>100</v>
      </c>
      <c r="B37" s="19">
        <f>ROUND('Test Results (RAW)'!B40*0.793650793650794,0)</f>
        <v>100</v>
      </c>
      <c r="C37" s="19">
        <f>ROUND('Test Results (RAW)'!C40*0.793650793650794,0)</f>
        <v>149</v>
      </c>
      <c r="D37" s="19">
        <f>ROUND('Test Results (RAW)'!D40*0.793650793650794,0)</f>
        <v>149</v>
      </c>
      <c r="E37" s="19">
        <f>ROUND('Test Results (RAW)'!E40*0.793650793650794,0)</f>
        <v>149</v>
      </c>
      <c r="F37" s="19">
        <f>ROUND('Test Results (RAW)'!F40*0.793650793650794,0)</f>
        <v>149</v>
      </c>
    </row>
    <row r="39" spans="1:2" s="22" customFormat="1" ht="15.75">
      <c r="A39" s="22" t="s">
        <v>101</v>
      </c>
      <c r="B39" s="23"/>
    </row>
    <row r="40" spans="1:6" s="11" customFormat="1" ht="12.75">
      <c r="A40" s="11" t="s">
        <v>13</v>
      </c>
      <c r="B40" s="13">
        <f>'Test Results (RAW)'!B109</f>
        <v>0.003599537037037037</v>
      </c>
      <c r="C40" s="13">
        <f>'Test Results (RAW)'!C109</f>
        <v>0.002546296296296296</v>
      </c>
      <c r="D40" s="13">
        <f>'Test Results (RAW)'!D109</f>
        <v>0.0024768518518518516</v>
      </c>
      <c r="E40" s="13">
        <f>'Test Results (RAW)'!E109</f>
        <v>0.0025</v>
      </c>
      <c r="F40" s="13">
        <f>'Test Results (RAW)'!F109</f>
        <v>0.0025</v>
      </c>
    </row>
    <row r="41" spans="1:6" s="11" customFormat="1" ht="12.75">
      <c r="A41" s="11" t="s">
        <v>10</v>
      </c>
      <c r="B41" s="13">
        <f>'Test Results (RAW)'!B111</f>
        <v>0.003310185185185185</v>
      </c>
      <c r="C41" s="13">
        <f>'Test Results (RAW)'!C111</f>
        <v>0.0028587962962962963</v>
      </c>
      <c r="D41" s="13">
        <f>'Test Results (RAW)'!D111</f>
        <v>0.0030208333333333333</v>
      </c>
      <c r="E41" s="13">
        <f>'Test Results (RAW)'!E111</f>
        <v>0.002997685185185185</v>
      </c>
      <c r="F41" s="13">
        <f>'Test Results (RAW)'!F111</f>
        <v>0.002870370370370371</v>
      </c>
    </row>
    <row r="42" spans="1:6" s="11" customFormat="1" ht="12.75">
      <c r="A42" s="11" t="s">
        <v>93</v>
      </c>
      <c r="B42" s="13">
        <f>'Test Results (RAW)'!B113</f>
        <v>0.006099537037037036</v>
      </c>
      <c r="C42" s="13">
        <f>'Test Results (RAW)'!C113</f>
        <v>0.0043518518518518515</v>
      </c>
      <c r="D42" s="13">
        <f>'Test Results (RAW)'!D113</f>
        <v>0.0043518518518518515</v>
      </c>
      <c r="E42" s="13">
        <f>'Test Results (RAW)'!E113</f>
        <v>0.004768518518518518</v>
      </c>
      <c r="F42" s="13">
        <f>'Test Results (RAW)'!F113</f>
        <v>0.00431712962962963</v>
      </c>
    </row>
    <row r="43" spans="1:6" s="11" customFormat="1" ht="12.75">
      <c r="A43" s="11" t="s">
        <v>11</v>
      </c>
      <c r="B43" s="13">
        <f>'Test Results (RAW)'!B115</f>
        <v>0.007546296296296297</v>
      </c>
      <c r="C43" s="13">
        <f>'Test Results (RAW)'!C115</f>
        <v>0.004884259259259259</v>
      </c>
      <c r="D43" s="13">
        <f>'Test Results (RAW)'!D115</f>
        <v>0.004907407407407407</v>
      </c>
      <c r="E43" s="13">
        <f>'Test Results (RAW)'!E115</f>
        <v>0.005069444444444444</v>
      </c>
      <c r="F43" s="13">
        <f>'Test Results (RAW)'!F115</f>
        <v>0.004907407407407407</v>
      </c>
    </row>
    <row r="44" spans="1:6" s="11" customFormat="1" ht="12.75">
      <c r="A44" s="11" t="s">
        <v>12</v>
      </c>
      <c r="B44" s="13">
        <f>'Test Results (RAW)'!B117</f>
        <v>0.002627314814814815</v>
      </c>
      <c r="C44" s="13">
        <f>'Test Results (RAW)'!C117</f>
        <v>0.0018750000000000001</v>
      </c>
      <c r="D44" s="13">
        <f>'Test Results (RAW)'!D117</f>
        <v>0.0019212962962962962</v>
      </c>
      <c r="E44" s="13">
        <f>'Test Results (RAW)'!E117</f>
        <v>0.0021412037037037038</v>
      </c>
      <c r="F44" s="13">
        <f>'Test Results (RAW)'!F117</f>
        <v>0.0019212962962962962</v>
      </c>
    </row>
    <row r="45" spans="1:6" s="8" customFormat="1" ht="15.75">
      <c r="A45" s="27" t="s">
        <v>92</v>
      </c>
      <c r="B45" s="26">
        <f>ROUND(GEOMEAN(1/B40,1/B41,1/B42,1/B43,1/B44)*0.428280553799681,0)</f>
        <v>100</v>
      </c>
      <c r="C45" s="26">
        <f>ROUND(GEOMEAN(1/C40,1/C41,1/C42,1/C43,1/C44)*0.428280553799681,0)</f>
        <v>138</v>
      </c>
      <c r="D45" s="26">
        <f>ROUND(GEOMEAN(1/D40,1/D41,1/D42,1/D43,1/D44)*0.428280553799681,0)</f>
        <v>136</v>
      </c>
      <c r="E45" s="26">
        <f>ROUND(GEOMEAN(1/E40,1/E41,1/E42,1/E43,1/E44)*0.428280553799681,0)</f>
        <v>130</v>
      </c>
      <c r="F45" s="26">
        <f>ROUND(GEOMEAN(1/F40,1/F41,1/F42,1/F43,1/F44)*0.428280553799681,0)</f>
        <v>138</v>
      </c>
    </row>
    <row r="47" spans="1:2" s="22" customFormat="1" ht="15.75">
      <c r="A47" s="22" t="s">
        <v>102</v>
      </c>
      <c r="B47" s="23"/>
    </row>
    <row r="48" spans="1:6" s="3" customFormat="1" ht="12.75">
      <c r="A48" s="3" t="s">
        <v>14</v>
      </c>
      <c r="B48" s="17">
        <f>'Test Results (RAW)'!B123</f>
        <v>52.6</v>
      </c>
      <c r="C48" s="17">
        <f>'Test Results (RAW)'!C123</f>
        <v>57.4</v>
      </c>
      <c r="D48" s="17">
        <f>'Test Results (RAW)'!D123</f>
        <v>58.1</v>
      </c>
      <c r="E48" s="17">
        <f>'Test Results (RAW)'!E123</f>
        <v>57.7</v>
      </c>
      <c r="F48" s="17">
        <f>'Test Results (RAW)'!F123</f>
        <v>57.8</v>
      </c>
    </row>
    <row r="49" spans="1:6" s="3" customFormat="1" ht="12.75">
      <c r="A49" s="3" t="s">
        <v>15</v>
      </c>
      <c r="B49" s="32">
        <f>GEOMEAN('Test Results (RAW)'!B126:B129)</f>
        <v>202.79391208638725</v>
      </c>
      <c r="C49" s="32">
        <f>GEOMEAN('Test Results (RAW)'!C126:C129)</f>
        <v>195.69170131139114</v>
      </c>
      <c r="D49" s="32">
        <f>GEOMEAN('Test Results (RAW)'!D126:D129)</f>
        <v>199.2224320413878</v>
      </c>
      <c r="E49" s="32">
        <f>GEOMEAN('Test Results (RAW)'!E126:E129)</f>
        <v>197.26085113168662</v>
      </c>
      <c r="F49" s="32">
        <f>GEOMEAN('Test Results (RAW)'!F126:F129)</f>
        <v>195.9691346140566</v>
      </c>
    </row>
    <row r="50" spans="1:6" s="3" customFormat="1" ht="12.75">
      <c r="A50" s="3" t="s">
        <v>16</v>
      </c>
      <c r="B50" s="17">
        <f>'Test Results (RAW)'!B131</f>
        <v>42.3</v>
      </c>
      <c r="C50" s="17">
        <f>'Test Results (RAW)'!C131</f>
        <v>56.4</v>
      </c>
      <c r="D50" s="17">
        <f>'Test Results (RAW)'!D131</f>
        <v>55.9</v>
      </c>
      <c r="E50" s="17">
        <f>'Test Results (RAW)'!E131</f>
        <v>55.1</v>
      </c>
      <c r="F50" s="17">
        <f>'Test Results (RAW)'!F131</f>
        <v>57.7</v>
      </c>
    </row>
    <row r="51" spans="1:6" s="3" customFormat="1" ht="12.75">
      <c r="A51" s="3" t="s">
        <v>94</v>
      </c>
      <c r="B51" s="17">
        <f>'Test Results (RAW)'!B133</f>
        <v>53.96</v>
      </c>
      <c r="C51" s="17">
        <f>'Test Results (RAW)'!C133</f>
        <v>64.09</v>
      </c>
      <c r="D51" s="17">
        <f>'Test Results (RAW)'!D133</f>
        <v>65</v>
      </c>
      <c r="E51" s="17">
        <f>'Test Results (RAW)'!E133</f>
        <v>62.42</v>
      </c>
      <c r="F51" s="17">
        <f>'Test Results (RAW)'!F133</f>
        <v>62.57</v>
      </c>
    </row>
    <row r="52" spans="1:6" s="3" customFormat="1" ht="12.75">
      <c r="A52" s="3" t="s">
        <v>17</v>
      </c>
      <c r="B52" s="17">
        <f>'Test Results (RAW)'!B138</f>
        <v>43</v>
      </c>
      <c r="C52" s="17">
        <f>'Test Results (RAW)'!C138</f>
        <v>46</v>
      </c>
      <c r="D52" s="17">
        <f>'Test Results (RAW)'!D138</f>
        <v>46</v>
      </c>
      <c r="E52" s="17">
        <f>'Test Results (RAW)'!E138</f>
        <v>46</v>
      </c>
      <c r="F52" s="17">
        <f>'Test Results (RAW)'!F138</f>
        <v>46</v>
      </c>
    </row>
    <row r="53" spans="1:6" s="3" customFormat="1" ht="12.75">
      <c r="A53" s="3" t="s">
        <v>84</v>
      </c>
      <c r="B53" s="17">
        <f>'Test Results (RAW)'!B140</f>
        <v>126.96</v>
      </c>
      <c r="C53" s="17">
        <f>'Test Results (RAW)'!C140</f>
        <v>148.38</v>
      </c>
      <c r="D53" s="17">
        <f>'Test Results (RAW)'!D140</f>
        <v>146.81</v>
      </c>
      <c r="E53" s="17">
        <f>'Test Results (RAW)'!E140</f>
        <v>152.38</v>
      </c>
      <c r="F53" s="17">
        <f>'Test Results (RAW)'!F140</f>
        <v>145.46</v>
      </c>
    </row>
    <row r="54" spans="1:6" s="3" customFormat="1" ht="12.75">
      <c r="A54" s="3" t="s">
        <v>85</v>
      </c>
      <c r="B54" s="17">
        <f>'Test Results (RAW)'!B142</f>
        <v>47.2</v>
      </c>
      <c r="C54" s="17">
        <f>'Test Results (RAW)'!C142</f>
        <v>50.2</v>
      </c>
      <c r="D54" s="17">
        <f>'Test Results (RAW)'!D142</f>
        <v>50.1</v>
      </c>
      <c r="E54" s="17">
        <f>'Test Results (RAW)'!E142</f>
        <v>49.4</v>
      </c>
      <c r="F54" s="17">
        <f>'Test Results (RAW)'!F142</f>
        <v>50.4</v>
      </c>
    </row>
    <row r="55" spans="1:6" s="3" customFormat="1" ht="12.75">
      <c r="A55" s="3" t="s">
        <v>86</v>
      </c>
      <c r="B55" s="17">
        <f>'Test Results (RAW)'!B144</f>
        <v>42.6</v>
      </c>
      <c r="C55" s="17">
        <f>'Test Results (RAW)'!C144</f>
        <v>49</v>
      </c>
      <c r="D55" s="17">
        <f>'Test Results (RAW)'!D144</f>
        <v>50.2</v>
      </c>
      <c r="E55" s="17">
        <f>'Test Results (RAW)'!E144</f>
        <v>48</v>
      </c>
      <c r="F55" s="17">
        <f>'Test Results (RAW)'!F144</f>
        <v>50.6</v>
      </c>
    </row>
    <row r="56" spans="1:6" s="8" customFormat="1" ht="15.75">
      <c r="A56" s="27" t="s">
        <v>92</v>
      </c>
      <c r="B56" s="19">
        <f>ROUND(GEOMEAN(B48,B49,B50,B51,B52,B53,B54,B55)*1.57265155390077,0)</f>
        <v>100</v>
      </c>
      <c r="C56" s="19">
        <f>ROUND(GEOMEAN(C48,C49,C50,C51,C52,C53,C54,C55)*1.57265155390077,0)</f>
        <v>112</v>
      </c>
      <c r="D56" s="19">
        <f>ROUND(GEOMEAN(D48,D49,D50,D51,D52,D53,D54,D55)*1.57265155390077,0)</f>
        <v>113</v>
      </c>
      <c r="E56" s="19">
        <f>ROUND(GEOMEAN(E48,E49,E50,E51,E52,E53,E54,E55)*1.57265155390077,0)</f>
        <v>112</v>
      </c>
      <c r="F56" s="19">
        <f>ROUND(GEOMEAN(F48,F49,F50,F51,F52,F53,F54,F55)*1.57265155390077,0)</f>
        <v>113</v>
      </c>
    </row>
    <row r="58" spans="1:6" s="28" customFormat="1" ht="15.75">
      <c r="A58" s="28" t="s">
        <v>21</v>
      </c>
      <c r="B58" s="29">
        <f>ROUND(AVERAGE(B6,B12,B14,B16,B24,B30,B35,B37,B45,B56),0)</f>
        <v>100</v>
      </c>
      <c r="C58" s="29">
        <f>ROUND(AVERAGE(C6,C12,C14,C16,C24,C30,C35,C37,C45,C56),0)</f>
        <v>130</v>
      </c>
      <c r="D58" s="29">
        <f>ROUND(AVERAGE(D6,D12,D14,D16,D24,D30,D35,D37,D45,D56),0)</f>
        <v>132</v>
      </c>
      <c r="E58" s="29">
        <f>ROUND(AVERAGE(E6,E12,E14,E16,E24,E30,E35,E37,E45,E56),0)</f>
        <v>128</v>
      </c>
      <c r="F58" s="29">
        <f>ROUND(AVERAGE(F6,F12,F14,F16,F24,F30,F35,F37,F45,F56),0)</f>
        <v>130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 Кожемяко</cp:lastModifiedBy>
  <dcterms:created xsi:type="dcterms:W3CDTF">2009-06-03T05:27:37Z</dcterms:created>
  <dcterms:modified xsi:type="dcterms:W3CDTF">2009-08-13T04:52:27Z</dcterms:modified>
  <cp:category/>
  <cp:version/>
  <cp:contentType/>
  <cp:contentStatus/>
</cp:coreProperties>
</file>