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450" windowHeight="6915" tabRatio="925" activeTab="0"/>
  </bookViews>
  <sheets>
    <sheet name="Results" sheetId="1" r:id="rId1"/>
    <sheet name="Diagrams" sheetId="2" r:id="rId2"/>
  </sheets>
  <definedNames/>
  <calcPr fullCalcOnLoad="1"/>
</workbook>
</file>

<file path=xl/sharedStrings.xml><?xml version="1.0" encoding="utf-8"?>
<sst xmlns="http://schemas.openxmlformats.org/spreadsheetml/2006/main" count="464" uniqueCount="105">
  <si>
    <t>CPU Render</t>
  </si>
  <si>
    <t>Graphics</t>
  </si>
  <si>
    <t>Hardware Shaders</t>
  </si>
  <si>
    <t>Maya</t>
  </si>
  <si>
    <t>GFX</t>
  </si>
  <si>
    <t>CPU</t>
  </si>
  <si>
    <t>Render</t>
  </si>
  <si>
    <t>Lightwave</t>
  </si>
  <si>
    <t>Pro/ENGINEER</t>
  </si>
  <si>
    <t>CPU Related tasks</t>
  </si>
  <si>
    <t>Graphics Relatsed tasks</t>
  </si>
  <si>
    <t>SolidWorks</t>
  </si>
  <si>
    <t>Photoshop</t>
  </si>
  <si>
    <t>VisualStudio</t>
  </si>
  <si>
    <t>UGS NX</t>
  </si>
  <si>
    <t>Blur</t>
  </si>
  <si>
    <t>Color</t>
  </si>
  <si>
    <t>Filters</t>
  </si>
  <si>
    <t>Light</t>
  </si>
  <si>
    <t>Rotate</t>
  </si>
  <si>
    <t>Sharp</t>
  </si>
  <si>
    <t>Size</t>
  </si>
  <si>
    <t>Transform</t>
  </si>
  <si>
    <t>Maple</t>
  </si>
  <si>
    <t>Mathematica</t>
  </si>
  <si>
    <t>Internal</t>
  </si>
  <si>
    <t>MMA</t>
  </si>
  <si>
    <t>MATLAB</t>
  </si>
  <si>
    <t>LU</t>
  </si>
  <si>
    <t>FFT</t>
  </si>
  <si>
    <t>ODE</t>
  </si>
  <si>
    <t>Sparse</t>
  </si>
  <si>
    <t>2D</t>
  </si>
  <si>
    <t>3D</t>
  </si>
  <si>
    <t>PHP Calculator</t>
  </si>
  <si>
    <t>PHPSpeed</t>
  </si>
  <si>
    <t>Synthetic PHP</t>
  </si>
  <si>
    <t>Synthetic MySQL</t>
  </si>
  <si>
    <t>Synthetic Read/Write</t>
  </si>
  <si>
    <t>Real World PHP</t>
  </si>
  <si>
    <t>Real World PHP &amp; MySQL</t>
  </si>
  <si>
    <t>Server</t>
  </si>
  <si>
    <t>7-Zip</t>
  </si>
  <si>
    <t>WinRAR</t>
  </si>
  <si>
    <t>Ultimate ZIP</t>
  </si>
  <si>
    <t>FLAC</t>
  </si>
  <si>
    <t>LAME</t>
  </si>
  <si>
    <t>Musepack</t>
  </si>
  <si>
    <t>Vorbis</t>
  </si>
  <si>
    <t>Call of Duty 4</t>
  </si>
  <si>
    <t>Company of Heroes</t>
  </si>
  <si>
    <t>Call of Juarez</t>
  </si>
  <si>
    <t>Crysis</t>
  </si>
  <si>
    <t>S.T.A.L.K.E.R.</t>
  </si>
  <si>
    <t>Unreal Tournament 3</t>
  </si>
  <si>
    <t>World in Conflict</t>
  </si>
  <si>
    <t>ACDSee</t>
  </si>
  <si>
    <t>IrfanView</t>
  </si>
  <si>
    <t>Paint.NET</t>
  </si>
  <si>
    <t>xat.com Image Optimizer</t>
  </si>
  <si>
    <t>XnView</t>
  </si>
  <si>
    <t>Canopus ProCoder</t>
  </si>
  <si>
    <t>DivX</t>
  </si>
  <si>
    <t>x264</t>
  </si>
  <si>
    <t>XviD</t>
  </si>
  <si>
    <t>Group Score</t>
  </si>
  <si>
    <t>CAD/CAM</t>
  </si>
  <si>
    <t>3D MODELING</t>
  </si>
  <si>
    <t>COMPILE</t>
  </si>
  <si>
    <t>PROFESSIONAL PHOTO</t>
  </si>
  <si>
    <t>WEB SERVER</t>
  </si>
  <si>
    <t>ARCHIVATORS</t>
  </si>
  <si>
    <t>GAMES</t>
  </si>
  <si>
    <t>JPEG PROCESSING</t>
  </si>
  <si>
    <t>Total CPU</t>
  </si>
  <si>
    <t>Total Graphics</t>
  </si>
  <si>
    <t>Core 2 Quad Q6600</t>
  </si>
  <si>
    <t>—</t>
  </si>
  <si>
    <t>MEDIA ENCODING</t>
  </si>
  <si>
    <t>Core 2 Quad Q9300</t>
  </si>
  <si>
    <t>PRO</t>
  </si>
  <si>
    <t>HOME</t>
  </si>
  <si>
    <t>POWER</t>
  </si>
  <si>
    <t>Idle</t>
  </si>
  <si>
    <t>DU</t>
  </si>
  <si>
    <t>U</t>
  </si>
  <si>
    <t>100% Load</t>
  </si>
  <si>
    <t>Power Consumption</t>
  </si>
  <si>
    <t>PRO SCORE</t>
  </si>
  <si>
    <t>HOME SCORE</t>
  </si>
  <si>
    <t>OVERALL SCORE</t>
  </si>
  <si>
    <t>SCIENCE</t>
  </si>
  <si>
    <t>3ds max</t>
  </si>
  <si>
    <t>Core 2 Duo E6600</t>
  </si>
  <si>
    <t>Core 2 Duo E7200</t>
  </si>
  <si>
    <t>AMD Phenom X4 9850 (533)</t>
  </si>
  <si>
    <t>AMD Phenom X4 9850 (1066)</t>
  </si>
  <si>
    <t>AMD Phenom X3 8750</t>
  </si>
  <si>
    <t>Core 2 Duo E4700</t>
  </si>
  <si>
    <t>Core 2 Duo E4600</t>
  </si>
  <si>
    <t>Core 2 Duo E4500</t>
  </si>
  <si>
    <t>Core 2 Duo E4400</t>
  </si>
  <si>
    <t>Core 2 Duo E4300</t>
  </si>
  <si>
    <t>AMD Phenom X3 8450</t>
  </si>
  <si>
    <t>AMD Phenom X4 9550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</si>
</sst>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  <numFmt numFmtId="166" formatCode="h:mm:ss;@"/>
  </numFmts>
  <fonts count="16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12"/>
      <name val="Arial Cyr"/>
      <family val="0"/>
    </font>
    <font>
      <b/>
      <sz val="12"/>
      <color indexed="12"/>
      <name val="Arial Cyr"/>
      <family val="0"/>
    </font>
    <font>
      <sz val="26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10"/>
      <name val="Arial"/>
      <family val="2"/>
    </font>
    <font>
      <b/>
      <sz val="12"/>
      <color indexed="12"/>
      <name val="Arial"/>
      <family val="2"/>
    </font>
    <font>
      <sz val="10.25"/>
      <name val="Arial Cyr"/>
      <family val="0"/>
    </font>
    <font>
      <sz val="10.5"/>
      <name val="Arial Cyr"/>
      <family val="0"/>
    </font>
    <font>
      <b/>
      <sz val="14"/>
      <name val="Arial Cyr"/>
      <family val="0"/>
    </font>
    <font>
      <b/>
      <sz val="13.7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3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5" fillId="3" borderId="1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center" wrapText="1"/>
    </xf>
    <xf numFmtId="2" fontId="0" fillId="2" borderId="2" xfId="0" applyNumberFormat="1" applyFill="1" applyBorder="1" applyAlignment="1">
      <alignment horizontal="right"/>
    </xf>
    <xf numFmtId="21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2" xfId="0" applyFill="1" applyBorder="1" applyAlignment="1">
      <alignment horizontal="center"/>
    </xf>
    <xf numFmtId="0" fontId="0" fillId="5" borderId="1" xfId="0" applyFill="1" applyBorder="1" applyAlignment="1">
      <alignment/>
    </xf>
    <xf numFmtId="0" fontId="3" fillId="5" borderId="1" xfId="0" applyFont="1" applyFill="1" applyBorder="1" applyAlignment="1">
      <alignment/>
    </xf>
    <xf numFmtId="21" fontId="0" fillId="5" borderId="2" xfId="0" applyNumberFormat="1" applyFill="1" applyBorder="1" applyAlignment="1">
      <alignment horizontal="right"/>
    </xf>
    <xf numFmtId="2" fontId="0" fillId="5" borderId="2" xfId="0" applyNumberFormat="1" applyFill="1" applyBorder="1" applyAlignment="1">
      <alignment horizontal="right"/>
    </xf>
    <xf numFmtId="0" fontId="0" fillId="5" borderId="2" xfId="0" applyFill="1" applyBorder="1" applyAlignment="1">
      <alignment horizontal="right"/>
    </xf>
    <xf numFmtId="2" fontId="8" fillId="2" borderId="2" xfId="0" applyNumberFormat="1" applyFont="1" applyFill="1" applyBorder="1" applyAlignment="1">
      <alignment/>
    </xf>
    <xf numFmtId="1" fontId="5" fillId="3" borderId="2" xfId="0" applyNumberFormat="1" applyFont="1" applyFill="1" applyBorder="1" applyAlignment="1">
      <alignment horizontal="right"/>
    </xf>
    <xf numFmtId="1" fontId="5" fillId="4" borderId="2" xfId="0" applyNumberFormat="1" applyFont="1" applyFill="1" applyBorder="1" applyAlignment="1">
      <alignment horizontal="right"/>
    </xf>
    <xf numFmtId="0" fontId="5" fillId="6" borderId="1" xfId="0" applyFont="1" applyFill="1" applyBorder="1" applyAlignment="1">
      <alignment/>
    </xf>
    <xf numFmtId="1" fontId="5" fillId="6" borderId="2" xfId="0" applyNumberFormat="1" applyFont="1" applyFill="1" applyBorder="1" applyAlignment="1">
      <alignment horizontal="right"/>
    </xf>
    <xf numFmtId="0" fontId="4" fillId="7" borderId="1" xfId="0" applyFont="1" applyFill="1" applyBorder="1" applyAlignment="1">
      <alignment/>
    </xf>
    <xf numFmtId="1" fontId="4" fillId="7" borderId="2" xfId="0" applyNumberFormat="1" applyFont="1" applyFill="1" applyBorder="1" applyAlignment="1">
      <alignment horizontal="right"/>
    </xf>
    <xf numFmtId="0" fontId="7" fillId="7" borderId="1" xfId="0" applyFont="1" applyFill="1" applyBorder="1" applyAlignment="1">
      <alignment/>
    </xf>
    <xf numFmtId="1" fontId="9" fillId="7" borderId="2" xfId="0" applyNumberFormat="1" applyFont="1" applyFill="1" applyBorder="1" applyAlignment="1">
      <alignment/>
    </xf>
    <xf numFmtId="1" fontId="0" fillId="2" borderId="2" xfId="0" applyNumberFormat="1" applyFill="1" applyBorder="1" applyAlignment="1">
      <alignment horizontal="right"/>
    </xf>
    <xf numFmtId="166" fontId="0" fillId="2" borderId="2" xfId="0" applyNumberFormat="1" applyFill="1" applyBorder="1" applyAlignment="1">
      <alignment horizontal="right"/>
    </xf>
    <xf numFmtId="166" fontId="0" fillId="5" borderId="2" xfId="0" applyNumberFormat="1" applyFill="1" applyBorder="1" applyAlignment="1">
      <alignment horizontal="right"/>
    </xf>
    <xf numFmtId="0" fontId="0" fillId="5" borderId="2" xfId="0" applyNumberFormat="1" applyFill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3D MODELING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Results!$B$12:$O$12</c:f>
              <c:numCache>
                <c:ptCount val="14"/>
                <c:pt idx="0">
                  <c:v>74.2135352575388</c:v>
                </c:pt>
                <c:pt idx="1">
                  <c:v>82.11474051686302</c:v>
                </c:pt>
                <c:pt idx="2">
                  <c:v>83.01299958001805</c:v>
                </c:pt>
                <c:pt idx="3">
                  <c:v>92.57783824477693</c:v>
                </c:pt>
                <c:pt idx="4">
                  <c:v>90.763731257571</c:v>
                </c:pt>
                <c:pt idx="5">
                  <c:v>61.991653976799306</c:v>
                </c:pt>
                <c:pt idx="6">
                  <c:v>66.81863669563361</c:v>
                </c:pt>
                <c:pt idx="7">
                  <c:v>72.36199109934425</c:v>
                </c:pt>
                <c:pt idx="8">
                  <c:v>77.31611771631036</c:v>
                </c:pt>
                <c:pt idx="9">
                  <c:v>83.57556501479701</c:v>
                </c:pt>
                <c:pt idx="10">
                  <c:v>81.53957500943339</c:v>
                </c:pt>
                <c:pt idx="11">
                  <c:v>87.3582244843387</c:v>
                </c:pt>
                <c:pt idx="12">
                  <c:v>99.99999999999999</c:v>
                </c:pt>
                <c:pt idx="13">
                  <c:v>105.33974088178194</c:v>
                </c:pt>
              </c:numCache>
            </c:numRef>
          </c:val>
        </c:ser>
        <c:axId val="33623512"/>
        <c:axId val="34176153"/>
      </c:barChart>
      <c:catAx>
        <c:axId val="3362351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4176153"/>
        <c:crosses val="autoZero"/>
        <c:auto val="1"/>
        <c:lblOffset val="100"/>
        <c:noMultiLvlLbl val="0"/>
      </c:catAx>
      <c:valAx>
        <c:axId val="34176153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3623512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JPEG PROCESSING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Results!$B$93:$O$93</c:f>
              <c:numCache>
                <c:ptCount val="14"/>
                <c:pt idx="0">
                  <c:v>66.8551049975536</c:v>
                </c:pt>
                <c:pt idx="1">
                  <c:v>75.6685255483388</c:v>
                </c:pt>
                <c:pt idx="2">
                  <c:v>73.7006423368475</c:v>
                </c:pt>
                <c:pt idx="3">
                  <c:v>82.88824306595265</c:v>
                </c:pt>
                <c:pt idx="4">
                  <c:v>82.19966648282929</c:v>
                </c:pt>
                <c:pt idx="5">
                  <c:v>65.48567709611854</c:v>
                </c:pt>
                <c:pt idx="6">
                  <c:v>70.74216874935802</c:v>
                </c:pt>
                <c:pt idx="7">
                  <c:v>76.67736086450681</c:v>
                </c:pt>
                <c:pt idx="8">
                  <c:v>82.96666310713469</c:v>
                </c:pt>
                <c:pt idx="9">
                  <c:v>90.83259643037236</c:v>
                </c:pt>
                <c:pt idx="10">
                  <c:v>86.21363899874726</c:v>
                </c:pt>
                <c:pt idx="11">
                  <c:v>95.41725549225151</c:v>
                </c:pt>
                <c:pt idx="12">
                  <c:v>100.00000000000003</c:v>
                </c:pt>
                <c:pt idx="13">
                  <c:v>107.35086056603396</c:v>
                </c:pt>
              </c:numCache>
            </c:numRef>
          </c:val>
        </c:ser>
        <c:axId val="6002226"/>
        <c:axId val="54020035"/>
      </c:barChart>
      <c:catAx>
        <c:axId val="600222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4020035"/>
        <c:crosses val="autoZero"/>
        <c:auto val="1"/>
        <c:lblOffset val="100"/>
        <c:noMultiLvlLbl val="0"/>
      </c:catAx>
      <c:valAx>
        <c:axId val="54020035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002226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HOME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Results!$B$94:$O$94</c:f>
              <c:numCache>
                <c:ptCount val="14"/>
                <c:pt idx="0">
                  <c:v>78.43238716558018</c:v>
                </c:pt>
                <c:pt idx="1">
                  <c:v>86.4760212316396</c:v>
                </c:pt>
                <c:pt idx="2">
                  <c:v>83.82947503297396</c:v>
                </c:pt>
                <c:pt idx="3">
                  <c:v>92.01720416875636</c:v>
                </c:pt>
                <c:pt idx="4">
                  <c:v>88.93904162369603</c:v>
                </c:pt>
                <c:pt idx="5">
                  <c:v>69.13535963110185</c:v>
                </c:pt>
                <c:pt idx="6">
                  <c:v>73.86387847896863</c:v>
                </c:pt>
                <c:pt idx="7">
                  <c:v>79.16928858343569</c:v>
                </c:pt>
                <c:pt idx="8">
                  <c:v>84.47207344206674</c:v>
                </c:pt>
                <c:pt idx="9">
                  <c:v>90.26439400363925</c:v>
                </c:pt>
                <c:pt idx="10">
                  <c:v>91.45985717194185</c:v>
                </c:pt>
                <c:pt idx="11">
                  <c:v>97.16196579376653</c:v>
                </c:pt>
                <c:pt idx="12">
                  <c:v>99.99999999999997</c:v>
                </c:pt>
                <c:pt idx="13">
                  <c:v>105.96112392249896</c:v>
                </c:pt>
              </c:numCache>
            </c:numRef>
          </c:val>
        </c:ser>
        <c:axId val="16418268"/>
        <c:axId val="13546685"/>
      </c:barChart>
      <c:catAx>
        <c:axId val="1641826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3546685"/>
        <c:crosses val="autoZero"/>
        <c:auto val="1"/>
        <c:lblOffset val="100"/>
        <c:noMultiLvlLbl val="0"/>
      </c:catAx>
      <c:valAx>
        <c:axId val="13546685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6418268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PRO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Results!$B$61:$O$61</c:f>
              <c:numCache>
                <c:ptCount val="14"/>
                <c:pt idx="0">
                  <c:v>75.73583991727413</c:v>
                </c:pt>
                <c:pt idx="1">
                  <c:v>83.75023275263436</c:v>
                </c:pt>
                <c:pt idx="2">
                  <c:v>80.7598557102247</c:v>
                </c:pt>
                <c:pt idx="3">
                  <c:v>89.66606968543898</c:v>
                </c:pt>
                <c:pt idx="4">
                  <c:v>87.32297506445707</c:v>
                </c:pt>
                <c:pt idx="5">
                  <c:v>67.36873022744997</c:v>
                </c:pt>
                <c:pt idx="6">
                  <c:v>72.66154929099442</c:v>
                </c:pt>
                <c:pt idx="7">
                  <c:v>78.42534244637375</c:v>
                </c:pt>
                <c:pt idx="8">
                  <c:v>83.81907776785839</c:v>
                </c:pt>
                <c:pt idx="9">
                  <c:v>89.55135853133288</c:v>
                </c:pt>
                <c:pt idx="10">
                  <c:v>89.93234745575062</c:v>
                </c:pt>
                <c:pt idx="11">
                  <c:v>95.6334818752062</c:v>
                </c:pt>
                <c:pt idx="12">
                  <c:v>99.99999999999994</c:v>
                </c:pt>
                <c:pt idx="13">
                  <c:v>106.29235544118204</c:v>
                </c:pt>
              </c:numCache>
            </c:numRef>
          </c:val>
        </c:ser>
        <c:axId val="54811302"/>
        <c:axId val="23539671"/>
      </c:barChart>
      <c:catAx>
        <c:axId val="5481130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3539671"/>
        <c:crosses val="autoZero"/>
        <c:auto val="1"/>
        <c:lblOffset val="100"/>
        <c:noMultiLvlLbl val="0"/>
      </c:catAx>
      <c:valAx>
        <c:axId val="23539671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4811302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 Cyr"/>
                <a:ea typeface="Arial Cyr"/>
                <a:cs typeface="Arial Cyr"/>
              </a:rPr>
              <a:t>OVERALL SCORE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Results!$B$95:$O$95</c:f>
              <c:numCache>
                <c:ptCount val="14"/>
                <c:pt idx="0">
                  <c:v>77.08411354142716</c:v>
                </c:pt>
                <c:pt idx="1">
                  <c:v>85.11312699213698</c:v>
                </c:pt>
                <c:pt idx="2">
                  <c:v>82.29466537159934</c:v>
                </c:pt>
                <c:pt idx="3">
                  <c:v>90.84163692709768</c:v>
                </c:pt>
                <c:pt idx="4">
                  <c:v>88.13100834407655</c:v>
                </c:pt>
                <c:pt idx="5">
                  <c:v>68.25204492927591</c:v>
                </c:pt>
                <c:pt idx="6">
                  <c:v>73.26271388498152</c:v>
                </c:pt>
                <c:pt idx="7">
                  <c:v>78.79731551490471</c:v>
                </c:pt>
                <c:pt idx="8">
                  <c:v>84.14557560496257</c:v>
                </c:pt>
                <c:pt idx="9">
                  <c:v>89.90787626748607</c:v>
                </c:pt>
                <c:pt idx="10">
                  <c:v>90.69610231384624</c:v>
                </c:pt>
                <c:pt idx="11">
                  <c:v>96.39772383448636</c:v>
                </c:pt>
                <c:pt idx="12">
                  <c:v>99.99999999999996</c:v>
                </c:pt>
                <c:pt idx="13">
                  <c:v>106.12673968184049</c:v>
                </c:pt>
              </c:numCache>
            </c:numRef>
          </c:val>
        </c:ser>
        <c:axId val="10530448"/>
        <c:axId val="27665169"/>
      </c:barChart>
      <c:catAx>
        <c:axId val="105304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7665169"/>
        <c:crosses val="autoZero"/>
        <c:auto val="1"/>
        <c:lblOffset val="100"/>
        <c:noMultiLvlLbl val="0"/>
      </c:catAx>
      <c:valAx>
        <c:axId val="27665169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0530448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POWER (IDLE)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Results!$B$100:$O$100</c:f>
              <c:numCache>
                <c:ptCount val="14"/>
                <c:pt idx="0">
                  <c:v>0</c:v>
                </c:pt>
                <c:pt idx="1">
                  <c:v>31.75</c:v>
                </c:pt>
                <c:pt idx="2">
                  <c:v>0</c:v>
                </c:pt>
                <c:pt idx="3">
                  <c:v>42.400279999999995</c:v>
                </c:pt>
                <c:pt idx="4">
                  <c:v>42.400279999999995</c:v>
                </c:pt>
                <c:pt idx="5">
                  <c:v>12.819599999999998</c:v>
                </c:pt>
                <c:pt idx="6">
                  <c:v>12.624599999999997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16.25872</c:v>
                </c:pt>
                <c:pt idx="11">
                  <c:v>3.4495999999999998</c:v>
                </c:pt>
                <c:pt idx="12">
                  <c:v>16.51776</c:v>
                </c:pt>
                <c:pt idx="13">
                  <c:v>9.06752</c:v>
                </c:pt>
              </c:numCache>
            </c:numRef>
          </c:val>
        </c:ser>
        <c:axId val="47659930"/>
        <c:axId val="26286187"/>
      </c:barChart>
      <c:catAx>
        <c:axId val="4765993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26286187"/>
        <c:crosses val="autoZero"/>
        <c:auto val="1"/>
        <c:lblOffset val="100"/>
        <c:noMultiLvlLbl val="0"/>
      </c:catAx>
      <c:valAx>
        <c:axId val="26286187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7659930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POWER (100% LOAD)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Results!$B$104:$O$104</c:f>
              <c:numCache>
                <c:ptCount val="14"/>
                <c:pt idx="0">
                  <c:v>0</c:v>
                </c:pt>
                <c:pt idx="1">
                  <c:v>93.58032</c:v>
                </c:pt>
                <c:pt idx="2">
                  <c:v>0</c:v>
                </c:pt>
                <c:pt idx="3">
                  <c:v>129.94072</c:v>
                </c:pt>
                <c:pt idx="4">
                  <c:v>129.94072</c:v>
                </c:pt>
                <c:pt idx="5">
                  <c:v>31.367359999999998</c:v>
                </c:pt>
                <c:pt idx="6">
                  <c:v>32.244960000000006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40.373279999999994</c:v>
                </c:pt>
                <c:pt idx="11">
                  <c:v>19.02752</c:v>
                </c:pt>
                <c:pt idx="12">
                  <c:v>66.5016</c:v>
                </c:pt>
                <c:pt idx="13">
                  <c:v>42.67871999999999</c:v>
                </c:pt>
              </c:numCache>
            </c:numRef>
          </c:val>
        </c:ser>
        <c:axId val="35249092"/>
        <c:axId val="48806373"/>
      </c:barChart>
      <c:catAx>
        <c:axId val="3524909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8806373"/>
        <c:crosses val="autoZero"/>
        <c:auto val="1"/>
        <c:lblOffset val="100"/>
        <c:noMultiLvlLbl val="0"/>
      </c:catAx>
      <c:valAx>
        <c:axId val="48806373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5249092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CAD/CAM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Results!$B$23:$O$23</c:f>
              <c:numCache>
                <c:ptCount val="14"/>
                <c:pt idx="0">
                  <c:v>83.2897342236026</c:v>
                </c:pt>
                <c:pt idx="1">
                  <c:v>90.77655588334622</c:v>
                </c:pt>
                <c:pt idx="2">
                  <c:v>86.5544851861583</c:v>
                </c:pt>
                <c:pt idx="3">
                  <c:v>93.69810799066927</c:v>
                </c:pt>
                <c:pt idx="4">
                  <c:v>90.85890774779267</c:v>
                </c:pt>
                <c:pt idx="5">
                  <c:v>80.6656042035679</c:v>
                </c:pt>
                <c:pt idx="6">
                  <c:v>85.83979007317143</c:v>
                </c:pt>
                <c:pt idx="7">
                  <c:v>91.33415008186304</c:v>
                </c:pt>
                <c:pt idx="8">
                  <c:v>96.20055324032926</c:v>
                </c:pt>
                <c:pt idx="9">
                  <c:v>101.1707671432714</c:v>
                </c:pt>
                <c:pt idx="10">
                  <c:v>99.88248476279432</c:v>
                </c:pt>
                <c:pt idx="11">
                  <c:v>106.48325277025037</c:v>
                </c:pt>
                <c:pt idx="12">
                  <c:v>99.99999999999994</c:v>
                </c:pt>
                <c:pt idx="13">
                  <c:v>106.06857149915166</c:v>
                </c:pt>
              </c:numCache>
            </c:numRef>
          </c:val>
        </c:ser>
        <c:axId val="39149922"/>
        <c:axId val="16804979"/>
      </c:barChart>
      <c:catAx>
        <c:axId val="391499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6804979"/>
        <c:crosses val="autoZero"/>
        <c:auto val="1"/>
        <c:lblOffset val="100"/>
        <c:noMultiLvlLbl val="0"/>
      </c:catAx>
      <c:valAx>
        <c:axId val="16804979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9149922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COMPILE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Results!$B$26:$O$26</c:f>
              <c:numCache>
                <c:ptCount val="14"/>
                <c:pt idx="0">
                  <c:v>78.54945054945065</c:v>
                </c:pt>
                <c:pt idx="1">
                  <c:v>87.00097370983458</c:v>
                </c:pt>
                <c:pt idx="2">
                  <c:v>83.03903345724919</c:v>
                </c:pt>
                <c:pt idx="3">
                  <c:v>91.59405433111239</c:v>
                </c:pt>
                <c:pt idx="4">
                  <c:v>88.90547263681603</c:v>
                </c:pt>
                <c:pt idx="5">
                  <c:v>66.1361954108069</c:v>
                </c:pt>
                <c:pt idx="6">
                  <c:v>71.08194112967394</c:v>
                </c:pt>
                <c:pt idx="7">
                  <c:v>76.49828767123299</c:v>
                </c:pt>
                <c:pt idx="8">
                  <c:v>81.59817351598187</c:v>
                </c:pt>
                <c:pt idx="9">
                  <c:v>86.70548277535188</c:v>
                </c:pt>
                <c:pt idx="10">
                  <c:v>90.84900864260308</c:v>
                </c:pt>
                <c:pt idx="11">
                  <c:v>94.4004226096145</c:v>
                </c:pt>
                <c:pt idx="12">
                  <c:v>100.00000000000013</c:v>
                </c:pt>
                <c:pt idx="13">
                  <c:v>102.8785261945885</c:v>
                </c:pt>
              </c:numCache>
            </c:numRef>
          </c:val>
        </c:ser>
        <c:axId val="17027084"/>
        <c:axId val="19026029"/>
      </c:barChart>
      <c:catAx>
        <c:axId val="170270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19026029"/>
        <c:crosses val="autoZero"/>
        <c:auto val="1"/>
        <c:lblOffset val="100"/>
        <c:noMultiLvlLbl val="0"/>
      </c:catAx>
      <c:valAx>
        <c:axId val="19026029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7027084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PROFESSIONAL PHOTO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Results!$B$37:$O$37</c:f>
              <c:numCache>
                <c:ptCount val="14"/>
                <c:pt idx="0">
                  <c:v>73.11571940412901</c:v>
                </c:pt>
                <c:pt idx="1">
                  <c:v>81.73749467452845</c:v>
                </c:pt>
                <c:pt idx="2">
                  <c:v>85.34128319221402</c:v>
                </c:pt>
                <c:pt idx="3">
                  <c:v>94.68425664448529</c:v>
                </c:pt>
                <c:pt idx="4">
                  <c:v>91.52560922123162</c:v>
                </c:pt>
                <c:pt idx="5">
                  <c:v>57.32606146172572</c:v>
                </c:pt>
                <c:pt idx="6">
                  <c:v>62.430560726204526</c:v>
                </c:pt>
                <c:pt idx="7">
                  <c:v>67.77507898366979</c:v>
                </c:pt>
                <c:pt idx="8">
                  <c:v>72.88187033465117</c:v>
                </c:pt>
                <c:pt idx="9">
                  <c:v>77.95104173444922</c:v>
                </c:pt>
                <c:pt idx="10">
                  <c:v>77.26204676021507</c:v>
                </c:pt>
                <c:pt idx="11">
                  <c:v>87.7150097045822</c:v>
                </c:pt>
                <c:pt idx="12">
                  <c:v>99.99999999999972</c:v>
                </c:pt>
                <c:pt idx="13">
                  <c:v>114.21538817370214</c:v>
                </c:pt>
              </c:numCache>
            </c:numRef>
          </c:val>
        </c:ser>
        <c:axId val="37016534"/>
        <c:axId val="64713351"/>
      </c:barChart>
      <c:catAx>
        <c:axId val="3701653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64713351"/>
        <c:crosses val="autoZero"/>
        <c:auto val="1"/>
        <c:lblOffset val="100"/>
        <c:noMultiLvlLbl val="0"/>
      </c:catAx>
      <c:valAx>
        <c:axId val="64713351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7016534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SCIENCE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Results!$B$50:$O$50</c:f>
              <c:numCache>
                <c:ptCount val="14"/>
                <c:pt idx="0">
                  <c:v>65.39154404261609</c:v>
                </c:pt>
                <c:pt idx="1">
                  <c:v>71.2624360742769</c:v>
                </c:pt>
                <c:pt idx="2">
                  <c:v>60.15367332815417</c:v>
                </c:pt>
                <c:pt idx="3">
                  <c:v>65.20917879684225</c:v>
                </c:pt>
                <c:pt idx="4">
                  <c:v>63.524618783020685</c:v>
                </c:pt>
                <c:pt idx="5">
                  <c:v>71.03475817706726</c:v>
                </c:pt>
                <c:pt idx="6">
                  <c:v>76.57295021087455</c:v>
                </c:pt>
                <c:pt idx="7">
                  <c:v>82.41682378562291</c:v>
                </c:pt>
                <c:pt idx="8">
                  <c:v>87.79341814614116</c:v>
                </c:pt>
                <c:pt idx="9">
                  <c:v>93.44163313377982</c:v>
                </c:pt>
                <c:pt idx="10">
                  <c:v>97.888514351075</c:v>
                </c:pt>
                <c:pt idx="11">
                  <c:v>101.93383967340138</c:v>
                </c:pt>
                <c:pt idx="12">
                  <c:v>99.99999999999991</c:v>
                </c:pt>
                <c:pt idx="13">
                  <c:v>106.08947345495854</c:v>
                </c:pt>
              </c:numCache>
            </c:numRef>
          </c:val>
        </c:ser>
        <c:axId val="45549248"/>
        <c:axId val="7290049"/>
      </c:barChart>
      <c:catAx>
        <c:axId val="4554924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7290049"/>
        <c:crosses val="autoZero"/>
        <c:auto val="1"/>
        <c:lblOffset val="100"/>
        <c:noMultiLvlLbl val="0"/>
      </c:catAx>
      <c:valAx>
        <c:axId val="7290049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45549248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WEB SERVER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Results!$B$60:$O$60</c:f>
              <c:numCache>
                <c:ptCount val="14"/>
                <c:pt idx="0">
                  <c:v>79.8550560263077</c:v>
                </c:pt>
                <c:pt idx="1">
                  <c:v>89.60919565695704</c:v>
                </c:pt>
                <c:pt idx="2">
                  <c:v>86.4576595175544</c:v>
                </c:pt>
                <c:pt idx="3">
                  <c:v>100.23298210474782</c:v>
                </c:pt>
                <c:pt idx="4">
                  <c:v>98.35951074031033</c:v>
                </c:pt>
                <c:pt idx="5">
                  <c:v>67.05810813473279</c:v>
                </c:pt>
                <c:pt idx="6">
                  <c:v>73.22541691040844</c:v>
                </c:pt>
                <c:pt idx="7">
                  <c:v>80.16572305650955</c:v>
                </c:pt>
                <c:pt idx="8">
                  <c:v>87.12433365373651</c:v>
                </c:pt>
                <c:pt idx="9">
                  <c:v>94.463661386348</c:v>
                </c:pt>
                <c:pt idx="10">
                  <c:v>92.17245520838281</c:v>
                </c:pt>
                <c:pt idx="11">
                  <c:v>95.91014200905003</c:v>
                </c:pt>
                <c:pt idx="12">
                  <c:v>100.00000000000001</c:v>
                </c:pt>
                <c:pt idx="13">
                  <c:v>103.1624324429094</c:v>
                </c:pt>
              </c:numCache>
            </c:numRef>
          </c:val>
        </c:ser>
        <c:axId val="65610442"/>
        <c:axId val="53623067"/>
      </c:barChart>
      <c:catAx>
        <c:axId val="656104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3623067"/>
        <c:crosses val="autoZero"/>
        <c:auto val="1"/>
        <c:lblOffset val="100"/>
        <c:noMultiLvlLbl val="0"/>
      </c:catAx>
      <c:valAx>
        <c:axId val="53623067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65610442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ARCHIVATORS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Results!$B$67:$O$67</c:f>
              <c:numCache>
                <c:ptCount val="14"/>
                <c:pt idx="0">
                  <c:v>83.57623721441132</c:v>
                </c:pt>
                <c:pt idx="1">
                  <c:v>91.88930359577846</c:v>
                </c:pt>
                <c:pt idx="2">
                  <c:v>88.37411806308772</c:v>
                </c:pt>
                <c:pt idx="3">
                  <c:v>96.6334683113459</c:v>
                </c:pt>
                <c:pt idx="4">
                  <c:v>91.477274279733</c:v>
                </c:pt>
                <c:pt idx="5">
                  <c:v>69.52772348024217</c:v>
                </c:pt>
                <c:pt idx="6">
                  <c:v>73.75125858999012</c:v>
                </c:pt>
                <c:pt idx="7">
                  <c:v>78.41405008576302</c:v>
                </c:pt>
                <c:pt idx="8">
                  <c:v>82.93397465954624</c:v>
                </c:pt>
                <c:pt idx="9">
                  <c:v>87.85618364226302</c:v>
                </c:pt>
                <c:pt idx="10">
                  <c:v>96.23559025156436</c:v>
                </c:pt>
                <c:pt idx="11">
                  <c:v>98.71886719654776</c:v>
                </c:pt>
                <c:pt idx="12">
                  <c:v>100.00000000000011</c:v>
                </c:pt>
                <c:pt idx="13">
                  <c:v>105.41703484294716</c:v>
                </c:pt>
              </c:numCache>
            </c:numRef>
          </c:val>
        </c:ser>
        <c:axId val="12845556"/>
        <c:axId val="48501141"/>
      </c:barChart>
      <c:catAx>
        <c:axId val="128455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12845556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MEDIA ENCODING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Results!$B$77:$O$77</c:f>
              <c:numCache>
                <c:ptCount val="14"/>
                <c:pt idx="0">
                  <c:v>76.94805139714771</c:v>
                </c:pt>
                <c:pt idx="1">
                  <c:v>87.31793498002024</c:v>
                </c:pt>
                <c:pt idx="2">
                  <c:v>82.78879974994524</c:v>
                </c:pt>
                <c:pt idx="3">
                  <c:v>93.13915094527711</c:v>
                </c:pt>
                <c:pt idx="4">
                  <c:v>92.1778077069331</c:v>
                </c:pt>
                <c:pt idx="5">
                  <c:v>68.17715355985548</c:v>
                </c:pt>
                <c:pt idx="6">
                  <c:v>75.20860050779824</c:v>
                </c:pt>
                <c:pt idx="7">
                  <c:v>82.53132769256105</c:v>
                </c:pt>
                <c:pt idx="8">
                  <c:v>89.34663883901355</c:v>
                </c:pt>
                <c:pt idx="9">
                  <c:v>96.64554450895707</c:v>
                </c:pt>
                <c:pt idx="10">
                  <c:v>90.51708689862042</c:v>
                </c:pt>
                <c:pt idx="11">
                  <c:v>99.0712855228718</c:v>
                </c:pt>
                <c:pt idx="12">
                  <c:v>99.9999999999998</c:v>
                </c:pt>
                <c:pt idx="13">
                  <c:v>107.86463019826286</c:v>
                </c:pt>
              </c:numCache>
            </c:numRef>
          </c:val>
        </c:ser>
        <c:axId val="33857086"/>
        <c:axId val="36278319"/>
      </c:barChart>
      <c:catAx>
        <c:axId val="3385708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36278319"/>
        <c:crosses val="autoZero"/>
        <c:auto val="1"/>
        <c:lblOffset val="100"/>
        <c:noMultiLvlLbl val="0"/>
      </c:catAx>
      <c:valAx>
        <c:axId val="36278319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33857086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yr"/>
                <a:ea typeface="Arial Cyr"/>
                <a:cs typeface="Arial Cyr"/>
              </a:rPr>
              <a:t>GAMES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Results!$B$1:$O$1</c:f>
              <c:strCache>
                <c:ptCount val="14"/>
                <c:pt idx="0">
                  <c:v>AMD Phenom X3 8450</c:v>
                </c:pt>
                <c:pt idx="1">
                  <c:v>AMD Phenom X3 8750</c:v>
                </c:pt>
                <c:pt idx="2">
                  <c:v>AMD Phenom X4 9550</c:v>
                </c:pt>
                <c:pt idx="3">
                  <c:v>AMD Phenom X4 9850 (1066)</c:v>
                </c:pt>
                <c:pt idx="4">
                  <c:v>AMD Phenom X4 9850 (533)</c:v>
                </c:pt>
                <c:pt idx="5">
                  <c:v>Core 2 Duo E4300</c:v>
                </c:pt>
                <c:pt idx="6">
                  <c:v>Core 2 Duo E4400</c:v>
                </c:pt>
                <c:pt idx="7">
                  <c:v>Core 2 Duo E4500</c:v>
                </c:pt>
                <c:pt idx="8">
                  <c:v>Core 2 Duo E4600</c:v>
                </c:pt>
                <c:pt idx="9">
                  <c:v>Core 2 Duo E4700</c:v>
                </c:pt>
                <c:pt idx="10">
                  <c:v>Core 2 Duo E6600</c:v>
                </c:pt>
                <c:pt idx="11">
                  <c:v>Core 2 Duo E7200</c:v>
                </c:pt>
                <c:pt idx="12">
                  <c:v>Core 2 Quad Q6600</c:v>
                </c:pt>
                <c:pt idx="13">
                  <c:v>Core 2 Quad Q9300</c:v>
                </c:pt>
              </c:strCache>
            </c:strRef>
          </c:cat>
          <c:val>
            <c:numRef>
              <c:f>Results!$B$86:$O$86</c:f>
              <c:numCache>
                <c:ptCount val="14"/>
                <c:pt idx="0">
                  <c:v>86.35015505320811</c:v>
                </c:pt>
                <c:pt idx="1">
                  <c:v>91.02832080242096</c:v>
                </c:pt>
                <c:pt idx="2">
                  <c:v>90.45433998201537</c:v>
                </c:pt>
                <c:pt idx="3">
                  <c:v>95.40795435244985</c:v>
                </c:pt>
                <c:pt idx="4">
                  <c:v>89.90141802528873</c:v>
                </c:pt>
                <c:pt idx="5">
                  <c:v>73.3508843881912</c:v>
                </c:pt>
                <c:pt idx="6">
                  <c:v>75.75348606872815</c:v>
                </c:pt>
                <c:pt idx="7">
                  <c:v>79.05441569091188</c:v>
                </c:pt>
                <c:pt idx="8">
                  <c:v>82.64101716257251</c:v>
                </c:pt>
                <c:pt idx="9">
                  <c:v>85.72325143296456</c:v>
                </c:pt>
                <c:pt idx="10">
                  <c:v>92.87311253883534</c:v>
                </c:pt>
                <c:pt idx="11">
                  <c:v>95.44045496339507</c:v>
                </c:pt>
                <c:pt idx="12">
                  <c:v>99.99999999999993</c:v>
                </c:pt>
                <c:pt idx="13">
                  <c:v>103.21197008275179</c:v>
                </c:pt>
              </c:numCache>
            </c:numRef>
          </c:val>
        </c:ser>
        <c:axId val="58069416"/>
        <c:axId val="52862697"/>
      </c:barChart>
      <c:catAx>
        <c:axId val="5806941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  <c:min val="0"/>
        </c:scaling>
        <c:axPos val="b"/>
        <c:majorGridlines/>
        <c:delete val="0"/>
        <c:numFmt formatCode="General" sourceLinked="1"/>
        <c:majorTickMark val="none"/>
        <c:minorTickMark val="none"/>
        <c:tickLblPos val="nextTo"/>
        <c:crossAx val="58069416"/>
        <c:crossesAt val="1"/>
        <c:crossBetween val="between"/>
        <c:dispUnits/>
      </c:valAx>
      <c:spPr>
        <a:solidFill>
          <a:srgbClr val="C0C0C0"/>
        </a:solidFill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0</xdr:rowOff>
    </xdr:from>
    <xdr:to>
      <xdr:col>10</xdr:col>
      <xdr:colOff>676275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95325" y="161925"/>
        <a:ext cx="68389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21</xdr:col>
      <xdr:colOff>676275</xdr:colOff>
      <xdr:row>29</xdr:row>
      <xdr:rowOff>0</xdr:rowOff>
    </xdr:to>
    <xdr:graphicFrame>
      <xdr:nvGraphicFramePr>
        <xdr:cNvPr id="2" name="Chart 2"/>
        <xdr:cNvGraphicFramePr/>
      </xdr:nvGraphicFramePr>
      <xdr:xfrm>
        <a:off x="8229600" y="161925"/>
        <a:ext cx="6848475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33</xdr:col>
      <xdr:colOff>0</xdr:colOff>
      <xdr:row>29</xdr:row>
      <xdr:rowOff>0</xdr:rowOff>
    </xdr:to>
    <xdr:graphicFrame>
      <xdr:nvGraphicFramePr>
        <xdr:cNvPr id="3" name="Chart 3"/>
        <xdr:cNvGraphicFramePr/>
      </xdr:nvGraphicFramePr>
      <xdr:xfrm>
        <a:off x="15773400" y="161925"/>
        <a:ext cx="6858000" cy="4533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34</xdr:col>
      <xdr:colOff>0</xdr:colOff>
      <xdr:row>1</xdr:row>
      <xdr:rowOff>0</xdr:rowOff>
    </xdr:from>
    <xdr:to>
      <xdr:col>43</xdr:col>
      <xdr:colOff>676275</xdr:colOff>
      <xdr:row>29</xdr:row>
      <xdr:rowOff>0</xdr:rowOff>
    </xdr:to>
    <xdr:graphicFrame>
      <xdr:nvGraphicFramePr>
        <xdr:cNvPr id="4" name="Chart 4"/>
        <xdr:cNvGraphicFramePr/>
      </xdr:nvGraphicFramePr>
      <xdr:xfrm>
        <a:off x="23317200" y="161925"/>
        <a:ext cx="6848475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0</xdr:colOff>
      <xdr:row>1</xdr:row>
      <xdr:rowOff>0</xdr:rowOff>
    </xdr:from>
    <xdr:to>
      <xdr:col>55</xdr:col>
      <xdr:colOff>0</xdr:colOff>
      <xdr:row>29</xdr:row>
      <xdr:rowOff>0</xdr:rowOff>
    </xdr:to>
    <xdr:graphicFrame>
      <xdr:nvGraphicFramePr>
        <xdr:cNvPr id="5" name="Chart 5"/>
        <xdr:cNvGraphicFramePr/>
      </xdr:nvGraphicFramePr>
      <xdr:xfrm>
        <a:off x="30861000" y="161925"/>
        <a:ext cx="6858000" cy="4533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56</xdr:col>
      <xdr:colOff>0</xdr:colOff>
      <xdr:row>1</xdr:row>
      <xdr:rowOff>0</xdr:rowOff>
    </xdr:from>
    <xdr:to>
      <xdr:col>65</xdr:col>
      <xdr:colOff>676275</xdr:colOff>
      <xdr:row>29</xdr:row>
      <xdr:rowOff>0</xdr:rowOff>
    </xdr:to>
    <xdr:graphicFrame>
      <xdr:nvGraphicFramePr>
        <xdr:cNvPr id="6" name="Chart 6"/>
        <xdr:cNvGraphicFramePr/>
      </xdr:nvGraphicFramePr>
      <xdr:xfrm>
        <a:off x="38404800" y="161925"/>
        <a:ext cx="6848475" cy="4533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67</xdr:col>
      <xdr:colOff>0</xdr:colOff>
      <xdr:row>1</xdr:row>
      <xdr:rowOff>0</xdr:rowOff>
    </xdr:from>
    <xdr:to>
      <xdr:col>77</xdr:col>
      <xdr:colOff>0</xdr:colOff>
      <xdr:row>29</xdr:row>
      <xdr:rowOff>0</xdr:rowOff>
    </xdr:to>
    <xdr:graphicFrame>
      <xdr:nvGraphicFramePr>
        <xdr:cNvPr id="7" name="Chart 7"/>
        <xdr:cNvGraphicFramePr/>
      </xdr:nvGraphicFramePr>
      <xdr:xfrm>
        <a:off x="45948600" y="161925"/>
        <a:ext cx="6858000" cy="45339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78</xdr:col>
      <xdr:colOff>0</xdr:colOff>
      <xdr:row>1</xdr:row>
      <xdr:rowOff>0</xdr:rowOff>
    </xdr:from>
    <xdr:to>
      <xdr:col>87</xdr:col>
      <xdr:colOff>676275</xdr:colOff>
      <xdr:row>29</xdr:row>
      <xdr:rowOff>0</xdr:rowOff>
    </xdr:to>
    <xdr:graphicFrame>
      <xdr:nvGraphicFramePr>
        <xdr:cNvPr id="8" name="Chart 8"/>
        <xdr:cNvGraphicFramePr/>
      </xdr:nvGraphicFramePr>
      <xdr:xfrm>
        <a:off x="53492400" y="161925"/>
        <a:ext cx="6848475" cy="45339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89</xdr:col>
      <xdr:colOff>0</xdr:colOff>
      <xdr:row>1</xdr:row>
      <xdr:rowOff>0</xdr:rowOff>
    </xdr:from>
    <xdr:to>
      <xdr:col>98</xdr:col>
      <xdr:colOff>666750</xdr:colOff>
      <xdr:row>29</xdr:row>
      <xdr:rowOff>0</xdr:rowOff>
    </xdr:to>
    <xdr:graphicFrame>
      <xdr:nvGraphicFramePr>
        <xdr:cNvPr id="9" name="Chart 9"/>
        <xdr:cNvGraphicFramePr/>
      </xdr:nvGraphicFramePr>
      <xdr:xfrm>
        <a:off x="61036200" y="161925"/>
        <a:ext cx="6838950" cy="4533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100</xdr:col>
      <xdr:colOff>0</xdr:colOff>
      <xdr:row>1</xdr:row>
      <xdr:rowOff>0</xdr:rowOff>
    </xdr:from>
    <xdr:to>
      <xdr:col>109</xdr:col>
      <xdr:colOff>676275</xdr:colOff>
      <xdr:row>29</xdr:row>
      <xdr:rowOff>0</xdr:rowOff>
    </xdr:to>
    <xdr:graphicFrame>
      <xdr:nvGraphicFramePr>
        <xdr:cNvPr id="10" name="Chart 10"/>
        <xdr:cNvGraphicFramePr/>
      </xdr:nvGraphicFramePr>
      <xdr:xfrm>
        <a:off x="68580000" y="161925"/>
        <a:ext cx="6848475" cy="45339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111</xdr:col>
      <xdr:colOff>0</xdr:colOff>
      <xdr:row>1</xdr:row>
      <xdr:rowOff>0</xdr:rowOff>
    </xdr:from>
    <xdr:to>
      <xdr:col>121</xdr:col>
      <xdr:colOff>0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6123800" y="161925"/>
        <a:ext cx="6858000" cy="45339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122</xdr:col>
      <xdr:colOff>0</xdr:colOff>
      <xdr:row>1</xdr:row>
      <xdr:rowOff>0</xdr:rowOff>
    </xdr:from>
    <xdr:to>
      <xdr:col>131</xdr:col>
      <xdr:colOff>676275</xdr:colOff>
      <xdr:row>29</xdr:row>
      <xdr:rowOff>0</xdr:rowOff>
    </xdr:to>
    <xdr:graphicFrame>
      <xdr:nvGraphicFramePr>
        <xdr:cNvPr id="12" name="Chart 12"/>
        <xdr:cNvGraphicFramePr/>
      </xdr:nvGraphicFramePr>
      <xdr:xfrm>
        <a:off x="83667600" y="161925"/>
        <a:ext cx="6848475" cy="45339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133</xdr:col>
      <xdr:colOff>0</xdr:colOff>
      <xdr:row>0</xdr:row>
      <xdr:rowOff>152400</xdr:rowOff>
    </xdr:from>
    <xdr:to>
      <xdr:col>143</xdr:col>
      <xdr:colOff>0</xdr:colOff>
      <xdr:row>28</xdr:row>
      <xdr:rowOff>152400</xdr:rowOff>
    </xdr:to>
    <xdr:graphicFrame>
      <xdr:nvGraphicFramePr>
        <xdr:cNvPr id="13" name="Chart 13"/>
        <xdr:cNvGraphicFramePr/>
      </xdr:nvGraphicFramePr>
      <xdr:xfrm>
        <a:off x="91211400" y="152400"/>
        <a:ext cx="6858000" cy="45339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144</xdr:col>
      <xdr:colOff>0</xdr:colOff>
      <xdr:row>1</xdr:row>
      <xdr:rowOff>0</xdr:rowOff>
    </xdr:from>
    <xdr:to>
      <xdr:col>154</xdr:col>
      <xdr:colOff>9525</xdr:colOff>
      <xdr:row>29</xdr:row>
      <xdr:rowOff>0</xdr:rowOff>
    </xdr:to>
    <xdr:graphicFrame>
      <xdr:nvGraphicFramePr>
        <xdr:cNvPr id="14" name="Chart 14"/>
        <xdr:cNvGraphicFramePr/>
      </xdr:nvGraphicFramePr>
      <xdr:xfrm>
        <a:off x="98755200" y="161925"/>
        <a:ext cx="6867525" cy="45339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155</xdr:col>
      <xdr:colOff>0</xdr:colOff>
      <xdr:row>1</xdr:row>
      <xdr:rowOff>0</xdr:rowOff>
    </xdr:from>
    <xdr:to>
      <xdr:col>165</xdr:col>
      <xdr:colOff>0</xdr:colOff>
      <xdr:row>29</xdr:row>
      <xdr:rowOff>0</xdr:rowOff>
    </xdr:to>
    <xdr:graphicFrame>
      <xdr:nvGraphicFramePr>
        <xdr:cNvPr id="15" name="Chart 15"/>
        <xdr:cNvGraphicFramePr/>
      </xdr:nvGraphicFramePr>
      <xdr:xfrm>
        <a:off x="106299000" y="161925"/>
        <a:ext cx="6858000" cy="45339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44.75390625" style="1" bestFit="1" customWidth="1"/>
    <col min="2" max="3" width="11.375" style="11" bestFit="1" customWidth="1"/>
    <col min="4" max="4" width="11.625" style="11" customWidth="1"/>
    <col min="5" max="6" width="11.375" style="11" bestFit="1" customWidth="1"/>
    <col min="7" max="13" width="11.00390625" style="11" bestFit="1" customWidth="1"/>
    <col min="14" max="15" width="12.25390625" style="11" bestFit="1" customWidth="1"/>
    <col min="16" max="16" width="9.125" style="1" customWidth="1"/>
    <col min="17" max="17" width="11.00390625" style="11" bestFit="1" customWidth="1"/>
    <col min="18" max="16384" width="9.125" style="1" customWidth="1"/>
  </cols>
  <sheetData>
    <row r="1" spans="1:17" s="5" customFormat="1" ht="38.25">
      <c r="A1" s="6" t="s">
        <v>80</v>
      </c>
      <c r="B1" s="7" t="s">
        <v>103</v>
      </c>
      <c r="C1" s="7" t="s">
        <v>97</v>
      </c>
      <c r="D1" s="7" t="s">
        <v>104</v>
      </c>
      <c r="E1" s="7" t="s">
        <v>96</v>
      </c>
      <c r="F1" s="7" t="s">
        <v>95</v>
      </c>
      <c r="G1" s="7" t="s">
        <v>102</v>
      </c>
      <c r="H1" s="7" t="s">
        <v>101</v>
      </c>
      <c r="I1" s="7" t="s">
        <v>100</v>
      </c>
      <c r="J1" s="7" t="s">
        <v>99</v>
      </c>
      <c r="K1" s="7" t="s">
        <v>98</v>
      </c>
      <c r="L1" s="7" t="s">
        <v>93</v>
      </c>
      <c r="M1" s="7" t="s">
        <v>94</v>
      </c>
      <c r="N1" s="7" t="s">
        <v>76</v>
      </c>
      <c r="O1" s="7" t="s">
        <v>79</v>
      </c>
      <c r="Q1" s="7" t="s">
        <v>77</v>
      </c>
    </row>
    <row r="2" spans="1:17" s="3" customFormat="1" ht="20.25">
      <c r="A2" s="2" t="s">
        <v>67</v>
      </c>
      <c r="B2" s="12" t="s">
        <v>77</v>
      </c>
      <c r="C2" s="12" t="s">
        <v>77</v>
      </c>
      <c r="D2" s="12" t="s">
        <v>77</v>
      </c>
      <c r="E2" s="12" t="s">
        <v>77</v>
      </c>
      <c r="F2" s="12" t="s">
        <v>77</v>
      </c>
      <c r="G2" s="12" t="s">
        <v>77</v>
      </c>
      <c r="H2" s="12" t="s">
        <v>77</v>
      </c>
      <c r="I2" s="12" t="s">
        <v>77</v>
      </c>
      <c r="J2" s="12" t="s">
        <v>77</v>
      </c>
      <c r="K2" s="12" t="s">
        <v>77</v>
      </c>
      <c r="L2" s="12" t="s">
        <v>77</v>
      </c>
      <c r="M2" s="12" t="s">
        <v>77</v>
      </c>
      <c r="N2" s="12" t="s">
        <v>77</v>
      </c>
      <c r="O2" s="12" t="s">
        <v>77</v>
      </c>
      <c r="Q2" s="12" t="s">
        <v>77</v>
      </c>
    </row>
    <row r="3" spans="1:17" s="3" customFormat="1" ht="15.75">
      <c r="A3" s="4" t="s">
        <v>92</v>
      </c>
      <c r="B3" s="12" t="s">
        <v>77</v>
      </c>
      <c r="C3" s="12" t="s">
        <v>77</v>
      </c>
      <c r="D3" s="12" t="s">
        <v>77</v>
      </c>
      <c r="E3" s="12" t="s">
        <v>77</v>
      </c>
      <c r="F3" s="12" t="s">
        <v>77</v>
      </c>
      <c r="G3" s="12" t="s">
        <v>77</v>
      </c>
      <c r="H3" s="12" t="s">
        <v>77</v>
      </c>
      <c r="I3" s="12" t="s">
        <v>77</v>
      </c>
      <c r="J3" s="12" t="s">
        <v>77</v>
      </c>
      <c r="K3" s="12" t="s">
        <v>77</v>
      </c>
      <c r="L3" s="12" t="s">
        <v>77</v>
      </c>
      <c r="M3" s="12" t="s">
        <v>77</v>
      </c>
      <c r="N3" s="12" t="s">
        <v>77</v>
      </c>
      <c r="O3" s="12" t="s">
        <v>77</v>
      </c>
      <c r="Q3" s="12" t="s">
        <v>77</v>
      </c>
    </row>
    <row r="4" spans="1:17" s="3" customFormat="1" ht="12.75">
      <c r="A4" s="3" t="s">
        <v>0</v>
      </c>
      <c r="B4" s="8">
        <v>4.502414518307079</v>
      </c>
      <c r="C4" s="8">
        <v>5.050815599750382</v>
      </c>
      <c r="D4" s="8">
        <v>6.173447129194116</v>
      </c>
      <c r="E4" s="8">
        <v>6.879965331198727</v>
      </c>
      <c r="F4" s="8">
        <v>6.827158605501164</v>
      </c>
      <c r="G4" s="8">
        <v>3.5</v>
      </c>
      <c r="H4" s="8">
        <v>3.8239874422815263</v>
      </c>
      <c r="I4" s="8">
        <v>4.1865783545021165</v>
      </c>
      <c r="J4" s="8">
        <v>4.540157552062898</v>
      </c>
      <c r="K4" s="8">
        <v>4.89757264060001</v>
      </c>
      <c r="L4" s="8">
        <v>4.520195877565528</v>
      </c>
      <c r="M4" s="8">
        <v>5.052522761322115</v>
      </c>
      <c r="N4" s="8">
        <v>7.511455663705569</v>
      </c>
      <c r="O4" s="8">
        <v>8.035136818463727</v>
      </c>
      <c r="Q4" s="8"/>
    </row>
    <row r="5" spans="1:17" s="3" customFormat="1" ht="12.75">
      <c r="A5" s="3" t="s">
        <v>1</v>
      </c>
      <c r="B5" s="8">
        <v>3.0243697890000933</v>
      </c>
      <c r="C5" s="8">
        <v>3.1759778146759996</v>
      </c>
      <c r="D5" s="8">
        <v>2.961815736401133</v>
      </c>
      <c r="E5" s="8">
        <v>3.360607814708789</v>
      </c>
      <c r="F5" s="8">
        <v>3.3421687772414446</v>
      </c>
      <c r="G5" s="8">
        <v>2.58</v>
      </c>
      <c r="H5" s="8">
        <v>2.812267446128042</v>
      </c>
      <c r="I5" s="8">
        <v>3.0864165687594314</v>
      </c>
      <c r="J5" s="8">
        <v>3.2797615022644515</v>
      </c>
      <c r="K5" s="8">
        <v>3.596458947099141</v>
      </c>
      <c r="L5" s="8">
        <v>3.5873550171657853</v>
      </c>
      <c r="M5" s="8">
        <v>3.8762818455067762</v>
      </c>
      <c r="N5" s="8">
        <v>3.6641831100722486</v>
      </c>
      <c r="O5" s="8">
        <v>3.750488275470719</v>
      </c>
      <c r="Q5" s="8"/>
    </row>
    <row r="6" spans="1:17" s="3" customFormat="1" ht="12.75">
      <c r="A6" s="3" t="s">
        <v>2</v>
      </c>
      <c r="B6" s="8">
        <v>7.538219563848196</v>
      </c>
      <c r="C6" s="8">
        <v>8.201280810808779</v>
      </c>
      <c r="D6" s="8">
        <v>7.7564069109079306</v>
      </c>
      <c r="E6" s="8">
        <v>8.499351349292917</v>
      </c>
      <c r="F6" s="8">
        <v>8.327435727481516</v>
      </c>
      <c r="G6" s="8">
        <v>7.11</v>
      </c>
      <c r="H6" s="8">
        <v>7.494997202423184</v>
      </c>
      <c r="I6" s="8">
        <v>7.893448978128412</v>
      </c>
      <c r="J6" s="8">
        <v>8.304339701930871</v>
      </c>
      <c r="K6" s="8">
        <v>8.769492000395038</v>
      </c>
      <c r="L6" s="8">
        <v>9.29352916801063</v>
      </c>
      <c r="M6" s="8">
        <v>9.8810836034016</v>
      </c>
      <c r="N6" s="8">
        <v>9.421081203350903</v>
      </c>
      <c r="O6" s="8">
        <v>9.866755926568844</v>
      </c>
      <c r="Q6" s="8"/>
    </row>
    <row r="7" spans="1:17" s="3" customFormat="1" ht="15.75">
      <c r="A7" s="4" t="s">
        <v>3</v>
      </c>
      <c r="B7" s="12" t="s">
        <v>77</v>
      </c>
      <c r="C7" s="12" t="s">
        <v>77</v>
      </c>
      <c r="D7" s="12" t="s">
        <v>77</v>
      </c>
      <c r="E7" s="12" t="s">
        <v>77</v>
      </c>
      <c r="F7" s="12" t="s">
        <v>77</v>
      </c>
      <c r="G7" s="12" t="s">
        <v>77</v>
      </c>
      <c r="H7" s="12" t="s">
        <v>77</v>
      </c>
      <c r="I7" s="12" t="s">
        <v>77</v>
      </c>
      <c r="J7" s="12" t="s">
        <v>77</v>
      </c>
      <c r="K7" s="12" t="s">
        <v>77</v>
      </c>
      <c r="L7" s="12" t="s">
        <v>77</v>
      </c>
      <c r="M7" s="12" t="s">
        <v>77</v>
      </c>
      <c r="N7" s="12" t="s">
        <v>77</v>
      </c>
      <c r="O7" s="12" t="s">
        <v>77</v>
      </c>
      <c r="Q7" s="12" t="s">
        <v>77</v>
      </c>
    </row>
    <row r="8" spans="1:17" s="3" customFormat="1" ht="12.75">
      <c r="A8" s="3" t="s">
        <v>4</v>
      </c>
      <c r="B8" s="8">
        <v>2.244769252893895</v>
      </c>
      <c r="C8" s="8">
        <v>2.414721307792463</v>
      </c>
      <c r="D8" s="8">
        <v>2.338637240442469</v>
      </c>
      <c r="E8" s="8">
        <v>2.5083706063211477</v>
      </c>
      <c r="F8" s="8">
        <v>2.372629155042944</v>
      </c>
      <c r="G8" s="8">
        <v>2.32</v>
      </c>
      <c r="H8" s="8">
        <v>2.4260444332107673</v>
      </c>
      <c r="I8" s="8">
        <v>2.557076477542204</v>
      </c>
      <c r="J8" s="8">
        <v>2.6698749538834288</v>
      </c>
      <c r="K8" s="8">
        <v>2.815354254932478</v>
      </c>
      <c r="L8" s="8">
        <v>3.0132754613879955</v>
      </c>
      <c r="M8" s="8">
        <v>3.139285377310933</v>
      </c>
      <c r="N8" s="8">
        <v>3.0937111631704255</v>
      </c>
      <c r="O8" s="8">
        <v>3.2602052774845984</v>
      </c>
      <c r="Q8" s="8"/>
    </row>
    <row r="9" spans="1:17" s="3" customFormat="1" ht="12.75">
      <c r="A9" s="3" t="s">
        <v>5</v>
      </c>
      <c r="B9" s="8">
        <v>4.34480114507719</v>
      </c>
      <c r="C9" s="8">
        <v>4.915731636784268</v>
      </c>
      <c r="D9" s="8">
        <v>4.603672408189795</v>
      </c>
      <c r="E9" s="8">
        <v>5.145166172286458</v>
      </c>
      <c r="F9" s="8">
        <v>4.897885091914942</v>
      </c>
      <c r="G9" s="8">
        <v>4.31</v>
      </c>
      <c r="H9" s="8">
        <v>4.602924451665312</v>
      </c>
      <c r="I9" s="8">
        <v>4.934281567489115</v>
      </c>
      <c r="J9" s="8">
        <v>5.267290530490827</v>
      </c>
      <c r="K9" s="8">
        <v>5.566740895991616</v>
      </c>
      <c r="L9" s="8">
        <v>5.610469337910092</v>
      </c>
      <c r="M9" s="8">
        <v>5.890428997158501</v>
      </c>
      <c r="N9" s="8">
        <v>5.88553424278097</v>
      </c>
      <c r="O9" s="8">
        <v>6.325295824960929</v>
      </c>
      <c r="Q9" s="8"/>
    </row>
    <row r="10" spans="1:17" s="3" customFormat="1" ht="12.75">
      <c r="A10" s="3" t="s">
        <v>6</v>
      </c>
      <c r="B10" s="9">
        <v>0.006296296296296296</v>
      </c>
      <c r="C10" s="9">
        <v>0.005543981481481482</v>
      </c>
      <c r="D10" s="9">
        <v>0.004548611111111111</v>
      </c>
      <c r="E10" s="9">
        <v>0.003993055555555556</v>
      </c>
      <c r="F10" s="9">
        <v>0.003993055555555556</v>
      </c>
      <c r="G10" s="33">
        <v>0.01136574074074074</v>
      </c>
      <c r="H10" s="9">
        <v>0.01037037037037037</v>
      </c>
      <c r="I10" s="9">
        <v>0.009444444444444445</v>
      </c>
      <c r="J10" s="9">
        <v>0.008657407407407407</v>
      </c>
      <c r="K10" s="9">
        <v>0.008043981481481482</v>
      </c>
      <c r="L10" s="9">
        <v>0.008854166666666666</v>
      </c>
      <c r="M10" s="9">
        <v>0.008368055555555556</v>
      </c>
      <c r="N10" s="9">
        <v>0.004340277777777778</v>
      </c>
      <c r="O10" s="9">
        <v>0.0042592592592592595</v>
      </c>
      <c r="Q10" s="9"/>
    </row>
    <row r="11" spans="1:17" s="3" customFormat="1" ht="15.75">
      <c r="A11" s="4" t="s">
        <v>7</v>
      </c>
      <c r="B11" s="9">
        <v>0.007627314814814815</v>
      </c>
      <c r="C11" s="9">
        <v>0.0066550925925925935</v>
      </c>
      <c r="D11" s="9">
        <v>0.007349537037037037</v>
      </c>
      <c r="E11" s="9">
        <v>0.006481481481481481</v>
      </c>
      <c r="F11" s="9">
        <v>0.006481481481481481</v>
      </c>
      <c r="G11" s="33">
        <v>0.00954861111111111</v>
      </c>
      <c r="H11" s="9">
        <v>0.008680555555555556</v>
      </c>
      <c r="I11" s="9">
        <v>0.0078009259259259256</v>
      </c>
      <c r="J11" s="9">
        <v>0.007233796296296296</v>
      </c>
      <c r="K11" s="9">
        <v>0.006284722222222223</v>
      </c>
      <c r="L11" s="9">
        <v>0.007141203703703704</v>
      </c>
      <c r="M11" s="9">
        <v>0.006550925925925926</v>
      </c>
      <c r="N11" s="9">
        <v>0.006469907407407407</v>
      </c>
      <c r="O11" s="9">
        <v>0.0059490740740740745</v>
      </c>
      <c r="Q11" s="9"/>
    </row>
    <row r="12" spans="1:17" s="30" customFormat="1" ht="15.75">
      <c r="A12" s="28" t="s">
        <v>65</v>
      </c>
      <c r="B12" s="29">
        <f aca="true" t="shared" si="0" ref="B12:Q12">GEOMEAN(B4,B5,B6,B8,B9,1/B10,1/B11)*6.68200574219859</f>
        <v>74.2135352575388</v>
      </c>
      <c r="C12" s="29">
        <f t="shared" si="0"/>
        <v>82.11474051686302</v>
      </c>
      <c r="D12" s="29">
        <f t="shared" si="0"/>
        <v>83.01299958001805</v>
      </c>
      <c r="E12" s="29">
        <f t="shared" si="0"/>
        <v>92.57783824477693</v>
      </c>
      <c r="F12" s="29">
        <f t="shared" si="0"/>
        <v>90.763731257571</v>
      </c>
      <c r="G12" s="29">
        <f t="shared" si="0"/>
        <v>61.991653976799306</v>
      </c>
      <c r="H12" s="29">
        <f t="shared" si="0"/>
        <v>66.81863669563361</v>
      </c>
      <c r="I12" s="29">
        <f t="shared" si="0"/>
        <v>72.36199109934425</v>
      </c>
      <c r="J12" s="29">
        <f t="shared" si="0"/>
        <v>77.31611771631036</v>
      </c>
      <c r="K12" s="29">
        <f t="shared" si="0"/>
        <v>83.57556501479701</v>
      </c>
      <c r="L12" s="29">
        <f t="shared" si="0"/>
        <v>81.53957500943339</v>
      </c>
      <c r="M12" s="29">
        <f t="shared" si="0"/>
        <v>87.3582244843387</v>
      </c>
      <c r="N12" s="29">
        <f t="shared" si="0"/>
        <v>99.99999999999999</v>
      </c>
      <c r="O12" s="29">
        <f t="shared" si="0"/>
        <v>105.33974088178194</v>
      </c>
      <c r="Q12" s="29" t="e">
        <f t="shared" si="0"/>
        <v>#DIV/0!</v>
      </c>
    </row>
    <row r="13" spans="1:17" s="18" customFormat="1" ht="20.25">
      <c r="A13" s="16" t="s">
        <v>66</v>
      </c>
      <c r="B13" s="17" t="s">
        <v>77</v>
      </c>
      <c r="C13" s="17" t="s">
        <v>77</v>
      </c>
      <c r="D13" s="17" t="s">
        <v>77</v>
      </c>
      <c r="E13" s="17" t="s">
        <v>77</v>
      </c>
      <c r="F13" s="17" t="s">
        <v>77</v>
      </c>
      <c r="G13" s="17" t="s">
        <v>77</v>
      </c>
      <c r="H13" s="17" t="s">
        <v>77</v>
      </c>
      <c r="I13" s="17" t="s">
        <v>77</v>
      </c>
      <c r="J13" s="17" t="s">
        <v>77</v>
      </c>
      <c r="K13" s="17" t="s">
        <v>77</v>
      </c>
      <c r="L13" s="17" t="s">
        <v>77</v>
      </c>
      <c r="M13" s="17" t="s">
        <v>77</v>
      </c>
      <c r="N13" s="17" t="s">
        <v>77</v>
      </c>
      <c r="O13" s="17" t="s">
        <v>77</v>
      </c>
      <c r="Q13" s="17" t="s">
        <v>77</v>
      </c>
    </row>
    <row r="14" spans="1:17" s="18" customFormat="1" ht="15.75">
      <c r="A14" s="19" t="s">
        <v>14</v>
      </c>
      <c r="B14" s="17" t="s">
        <v>77</v>
      </c>
      <c r="C14" s="17" t="s">
        <v>77</v>
      </c>
      <c r="D14" s="17" t="s">
        <v>77</v>
      </c>
      <c r="E14" s="17" t="s">
        <v>77</v>
      </c>
      <c r="F14" s="17" t="s">
        <v>77</v>
      </c>
      <c r="G14" s="17" t="s">
        <v>77</v>
      </c>
      <c r="H14" s="17" t="s">
        <v>77</v>
      </c>
      <c r="I14" s="17" t="s">
        <v>77</v>
      </c>
      <c r="J14" s="17" t="s">
        <v>77</v>
      </c>
      <c r="K14" s="17" t="s">
        <v>77</v>
      </c>
      <c r="L14" s="17" t="s">
        <v>77</v>
      </c>
      <c r="M14" s="17" t="s">
        <v>77</v>
      </c>
      <c r="N14" s="17" t="s">
        <v>77</v>
      </c>
      <c r="O14" s="17" t="s">
        <v>77</v>
      </c>
      <c r="Q14" s="17" t="s">
        <v>77</v>
      </c>
    </row>
    <row r="15" spans="1:17" s="18" customFormat="1" ht="12.75">
      <c r="A15" s="18" t="s">
        <v>74</v>
      </c>
      <c r="B15" s="21">
        <v>3.03645548200866</v>
      </c>
      <c r="C15" s="21">
        <v>3.2732369430510473</v>
      </c>
      <c r="D15" s="21">
        <v>3.1244686843857226</v>
      </c>
      <c r="E15" s="21">
        <v>3.367824022963126</v>
      </c>
      <c r="F15" s="21">
        <v>3.2838957963291886</v>
      </c>
      <c r="G15" s="21">
        <v>2.96</v>
      </c>
      <c r="H15" s="21">
        <v>3.13007900677201</v>
      </c>
      <c r="I15" s="21">
        <v>3.3183672359403893</v>
      </c>
      <c r="J15" s="21">
        <v>3.4630207742081964</v>
      </c>
      <c r="K15" s="21">
        <v>3.6018359997638596</v>
      </c>
      <c r="L15" s="21">
        <v>3.578282161813436</v>
      </c>
      <c r="M15" s="21">
        <v>3.7776849013962424</v>
      </c>
      <c r="N15" s="21">
        <v>3.463119057755074</v>
      </c>
      <c r="O15" s="21">
        <v>3.620108582786959</v>
      </c>
      <c r="Q15" s="21"/>
    </row>
    <row r="16" spans="1:17" s="18" customFormat="1" ht="12.75">
      <c r="A16" s="18" t="s">
        <v>75</v>
      </c>
      <c r="B16" s="21">
        <v>1.5363388198689394</v>
      </c>
      <c r="C16" s="21">
        <v>1.5978378667155102</v>
      </c>
      <c r="D16" s="21">
        <v>1.5871962336958367</v>
      </c>
      <c r="E16" s="21">
        <v>1.649379399449317</v>
      </c>
      <c r="F16" s="21">
        <v>1.5782881395541686</v>
      </c>
      <c r="G16" s="21">
        <v>1.64</v>
      </c>
      <c r="H16" s="21">
        <v>1.6881405268547562</v>
      </c>
      <c r="I16" s="21">
        <v>1.7334335167269004</v>
      </c>
      <c r="J16" s="21">
        <v>1.7667711678108342</v>
      </c>
      <c r="K16" s="21">
        <v>1.7976036130406021</v>
      </c>
      <c r="L16" s="21">
        <v>1.862199471657164</v>
      </c>
      <c r="M16" s="21">
        <v>1.9263677517896238</v>
      </c>
      <c r="N16" s="21">
        <v>1.6646510666380423</v>
      </c>
      <c r="O16" s="21">
        <v>1.893688804468263</v>
      </c>
      <c r="Q16" s="21"/>
    </row>
    <row r="17" spans="1:17" s="18" customFormat="1" ht="15.75">
      <c r="A17" s="19" t="s">
        <v>8</v>
      </c>
      <c r="B17" s="17" t="s">
        <v>77</v>
      </c>
      <c r="C17" s="17" t="s">
        <v>77</v>
      </c>
      <c r="D17" s="17" t="s">
        <v>77</v>
      </c>
      <c r="E17" s="17" t="s">
        <v>77</v>
      </c>
      <c r="F17" s="17" t="s">
        <v>77</v>
      </c>
      <c r="G17" s="17" t="s">
        <v>77</v>
      </c>
      <c r="H17" s="17" t="s">
        <v>77</v>
      </c>
      <c r="I17" s="17" t="s">
        <v>77</v>
      </c>
      <c r="J17" s="17" t="s">
        <v>77</v>
      </c>
      <c r="K17" s="17" t="s">
        <v>77</v>
      </c>
      <c r="L17" s="17" t="s">
        <v>77</v>
      </c>
      <c r="M17" s="17" t="s">
        <v>77</v>
      </c>
      <c r="N17" s="17" t="s">
        <v>77</v>
      </c>
      <c r="O17" s="17" t="s">
        <v>77</v>
      </c>
      <c r="Q17" s="17" t="s">
        <v>77</v>
      </c>
    </row>
    <row r="18" spans="1:17" s="18" customFormat="1" ht="12.75">
      <c r="A18" s="18" t="s">
        <v>9</v>
      </c>
      <c r="B18" s="22">
        <v>883</v>
      </c>
      <c r="C18" s="22">
        <v>782</v>
      </c>
      <c r="D18" s="22">
        <v>856</v>
      </c>
      <c r="E18" s="22">
        <v>760</v>
      </c>
      <c r="F18" s="22">
        <v>769</v>
      </c>
      <c r="G18" s="35">
        <v>940</v>
      </c>
      <c r="H18" s="22">
        <v>873</v>
      </c>
      <c r="I18" s="22">
        <v>809</v>
      </c>
      <c r="J18" s="22">
        <v>750</v>
      </c>
      <c r="K18" s="22">
        <v>697</v>
      </c>
      <c r="L18" s="22">
        <v>731</v>
      </c>
      <c r="M18" s="22">
        <v>668</v>
      </c>
      <c r="N18" s="22">
        <v>700</v>
      </c>
      <c r="O18" s="22">
        <v>655</v>
      </c>
      <c r="Q18" s="22"/>
    </row>
    <row r="19" spans="1:17" s="18" customFormat="1" ht="12.75">
      <c r="A19" s="18" t="s">
        <v>10</v>
      </c>
      <c r="B19" s="22">
        <v>1074</v>
      </c>
      <c r="C19" s="22">
        <v>975</v>
      </c>
      <c r="D19" s="22">
        <v>1024</v>
      </c>
      <c r="E19" s="22">
        <v>937</v>
      </c>
      <c r="F19" s="22">
        <v>976</v>
      </c>
      <c r="G19" s="35">
        <v>1120</v>
      </c>
      <c r="H19" s="22">
        <v>1046</v>
      </c>
      <c r="I19" s="22">
        <v>980</v>
      </c>
      <c r="J19" s="22">
        <v>923</v>
      </c>
      <c r="K19" s="22">
        <v>875</v>
      </c>
      <c r="L19" s="22">
        <v>921</v>
      </c>
      <c r="M19" s="22">
        <v>844</v>
      </c>
      <c r="N19" s="22">
        <v>884</v>
      </c>
      <c r="O19" s="22">
        <v>840</v>
      </c>
      <c r="Q19" s="22"/>
    </row>
    <row r="20" spans="1:17" s="18" customFormat="1" ht="15.75">
      <c r="A20" s="19" t="s">
        <v>11</v>
      </c>
      <c r="B20" s="17" t="s">
        <v>77</v>
      </c>
      <c r="C20" s="17" t="s">
        <v>77</v>
      </c>
      <c r="D20" s="17" t="s">
        <v>77</v>
      </c>
      <c r="E20" s="17" t="s">
        <v>77</v>
      </c>
      <c r="F20" s="17" t="s">
        <v>77</v>
      </c>
      <c r="G20" s="17" t="s">
        <v>77</v>
      </c>
      <c r="H20" s="17" t="s">
        <v>77</v>
      </c>
      <c r="I20" s="17" t="s">
        <v>77</v>
      </c>
      <c r="J20" s="17" t="s">
        <v>77</v>
      </c>
      <c r="K20" s="17" t="s">
        <v>77</v>
      </c>
      <c r="L20" s="17" t="s">
        <v>77</v>
      </c>
      <c r="M20" s="17" t="s">
        <v>77</v>
      </c>
      <c r="N20" s="17" t="s">
        <v>77</v>
      </c>
      <c r="O20" s="17" t="s">
        <v>77</v>
      </c>
      <c r="Q20" s="17" t="s">
        <v>77</v>
      </c>
    </row>
    <row r="21" spans="1:17" s="18" customFormat="1" ht="12.75">
      <c r="A21" s="18" t="s">
        <v>1</v>
      </c>
      <c r="B21" s="22">
        <v>86.02</v>
      </c>
      <c r="C21" s="22">
        <v>78.42</v>
      </c>
      <c r="D21" s="22">
        <v>80.83</v>
      </c>
      <c r="E21" s="22">
        <v>75.16</v>
      </c>
      <c r="F21" s="22">
        <v>78.56</v>
      </c>
      <c r="G21" s="21">
        <v>89.12</v>
      </c>
      <c r="H21" s="22">
        <v>83.13</v>
      </c>
      <c r="I21" s="22">
        <v>77.57</v>
      </c>
      <c r="J21" s="22">
        <v>72.53</v>
      </c>
      <c r="K21" s="22">
        <v>68.59</v>
      </c>
      <c r="L21" s="22">
        <v>68.33</v>
      </c>
      <c r="M21" s="22">
        <v>65.48</v>
      </c>
      <c r="N21" s="22">
        <v>65.38</v>
      </c>
      <c r="O21" s="22">
        <v>63.9</v>
      </c>
      <c r="Q21" s="22"/>
    </row>
    <row r="22" spans="1:17" s="18" customFormat="1" ht="12.75">
      <c r="A22" s="18" t="s">
        <v>5</v>
      </c>
      <c r="B22" s="22">
        <v>60.31</v>
      </c>
      <c r="C22" s="22">
        <v>55.04</v>
      </c>
      <c r="D22" s="22">
        <v>58.61</v>
      </c>
      <c r="E22" s="22">
        <v>54</v>
      </c>
      <c r="F22" s="22">
        <v>55.01</v>
      </c>
      <c r="G22" s="21">
        <v>66.12</v>
      </c>
      <c r="H22" s="22">
        <v>61.26</v>
      </c>
      <c r="I22" s="22">
        <v>56.73</v>
      </c>
      <c r="J22" s="22">
        <v>54.13</v>
      </c>
      <c r="K22" s="22">
        <v>50.82</v>
      </c>
      <c r="L22" s="22">
        <v>51.36</v>
      </c>
      <c r="M22" s="22">
        <v>47.61</v>
      </c>
      <c r="N22" s="22">
        <v>50.17</v>
      </c>
      <c r="O22" s="22">
        <v>48.21</v>
      </c>
      <c r="Q22" s="22"/>
    </row>
    <row r="23" spans="1:17" s="30" customFormat="1" ht="15.75">
      <c r="A23" s="28" t="s">
        <v>65</v>
      </c>
      <c r="B23" s="29">
        <f aca="true" t="shared" si="1" ref="B23:Q23">GEOMEAN(B15,B16,1/B18,1/B19,1/B21,1/B22)*2657.30526351845</f>
        <v>83.2897342236026</v>
      </c>
      <c r="C23" s="29">
        <f t="shared" si="1"/>
        <v>90.77655588334622</v>
      </c>
      <c r="D23" s="29">
        <f t="shared" si="1"/>
        <v>86.5544851861583</v>
      </c>
      <c r="E23" s="29">
        <f t="shared" si="1"/>
        <v>93.69810799066927</v>
      </c>
      <c r="F23" s="29">
        <f t="shared" si="1"/>
        <v>90.85890774779267</v>
      </c>
      <c r="G23" s="29">
        <f t="shared" si="1"/>
        <v>80.6656042035679</v>
      </c>
      <c r="H23" s="29">
        <f t="shared" si="1"/>
        <v>85.83979007317143</v>
      </c>
      <c r="I23" s="29">
        <f t="shared" si="1"/>
        <v>91.33415008186304</v>
      </c>
      <c r="J23" s="29">
        <f t="shared" si="1"/>
        <v>96.20055324032926</v>
      </c>
      <c r="K23" s="29">
        <f t="shared" si="1"/>
        <v>101.1707671432714</v>
      </c>
      <c r="L23" s="29">
        <f t="shared" si="1"/>
        <v>99.88248476279432</v>
      </c>
      <c r="M23" s="29">
        <f t="shared" si="1"/>
        <v>106.48325277025037</v>
      </c>
      <c r="N23" s="29">
        <f t="shared" si="1"/>
        <v>99.99999999999994</v>
      </c>
      <c r="O23" s="29">
        <f t="shared" si="1"/>
        <v>106.06857149915166</v>
      </c>
      <c r="Q23" s="29" t="e">
        <f t="shared" si="1"/>
        <v>#DIV/0!</v>
      </c>
    </row>
    <row r="24" spans="1:17" s="3" customFormat="1" ht="20.25">
      <c r="A24" s="2" t="s">
        <v>68</v>
      </c>
      <c r="B24" s="12" t="s">
        <v>77</v>
      </c>
      <c r="C24" s="12" t="s">
        <v>77</v>
      </c>
      <c r="D24" s="12" t="s">
        <v>77</v>
      </c>
      <c r="E24" s="12" t="s">
        <v>77</v>
      </c>
      <c r="F24" s="12" t="s">
        <v>77</v>
      </c>
      <c r="G24" s="12" t="s">
        <v>77</v>
      </c>
      <c r="H24" s="12" t="s">
        <v>77</v>
      </c>
      <c r="I24" s="12" t="s">
        <v>77</v>
      </c>
      <c r="J24" s="12" t="s">
        <v>77</v>
      </c>
      <c r="K24" s="12" t="s">
        <v>77</v>
      </c>
      <c r="L24" s="12" t="s">
        <v>77</v>
      </c>
      <c r="M24" s="12" t="s">
        <v>77</v>
      </c>
      <c r="N24" s="12" t="s">
        <v>77</v>
      </c>
      <c r="O24" s="12" t="s">
        <v>77</v>
      </c>
      <c r="Q24" s="12" t="s">
        <v>77</v>
      </c>
    </row>
    <row r="25" spans="1:17" s="3" customFormat="1" ht="15.75">
      <c r="A25" s="4" t="s">
        <v>13</v>
      </c>
      <c r="B25" s="9">
        <v>0.026331018518518517</v>
      </c>
      <c r="C25" s="9">
        <v>0.02377314814814815</v>
      </c>
      <c r="D25" s="9">
        <v>0.024907407407407406</v>
      </c>
      <c r="E25" s="9">
        <v>0.022581018518518518</v>
      </c>
      <c r="F25" s="9">
        <v>0.02326388888888889</v>
      </c>
      <c r="G25" s="9">
        <v>0.03127314814814815</v>
      </c>
      <c r="H25" s="9">
        <v>0.029097222222222222</v>
      </c>
      <c r="I25" s="9">
        <v>0.027037037037037037</v>
      </c>
      <c r="J25" s="9">
        <v>0.02534722222222222</v>
      </c>
      <c r="K25" s="9">
        <v>0.023854166666666666</v>
      </c>
      <c r="L25" s="9">
        <v>0.0227662037037037</v>
      </c>
      <c r="M25" s="9">
        <v>0.021909722222222223</v>
      </c>
      <c r="N25" s="9">
        <v>0.020682870370370372</v>
      </c>
      <c r="O25" s="9">
        <v>0.020104166666666666</v>
      </c>
      <c r="Q25" s="9"/>
    </row>
    <row r="26" spans="1:17" s="30" customFormat="1" ht="15.75">
      <c r="A26" s="28" t="s">
        <v>65</v>
      </c>
      <c r="B26" s="29">
        <f aca="true" t="shared" si="2" ref="B26:Q26">1/B25*2.06828703703704</f>
        <v>78.54945054945065</v>
      </c>
      <c r="C26" s="29">
        <f t="shared" si="2"/>
        <v>87.00097370983458</v>
      </c>
      <c r="D26" s="29">
        <f t="shared" si="2"/>
        <v>83.03903345724919</v>
      </c>
      <c r="E26" s="29">
        <f t="shared" si="2"/>
        <v>91.59405433111239</v>
      </c>
      <c r="F26" s="29">
        <f t="shared" si="2"/>
        <v>88.90547263681603</v>
      </c>
      <c r="G26" s="29">
        <f t="shared" si="2"/>
        <v>66.1361954108069</v>
      </c>
      <c r="H26" s="29">
        <f t="shared" si="2"/>
        <v>71.08194112967394</v>
      </c>
      <c r="I26" s="29">
        <f t="shared" si="2"/>
        <v>76.49828767123299</v>
      </c>
      <c r="J26" s="29">
        <f t="shared" si="2"/>
        <v>81.59817351598187</v>
      </c>
      <c r="K26" s="29">
        <f t="shared" si="2"/>
        <v>86.70548277535188</v>
      </c>
      <c r="L26" s="29">
        <f t="shared" si="2"/>
        <v>90.84900864260308</v>
      </c>
      <c r="M26" s="29">
        <f t="shared" si="2"/>
        <v>94.4004226096145</v>
      </c>
      <c r="N26" s="29">
        <f t="shared" si="2"/>
        <v>100.00000000000013</v>
      </c>
      <c r="O26" s="29">
        <f t="shared" si="2"/>
        <v>102.8785261945885</v>
      </c>
      <c r="Q26" s="29" t="e">
        <f t="shared" si="2"/>
        <v>#DIV/0!</v>
      </c>
    </row>
    <row r="27" spans="1:17" s="18" customFormat="1" ht="20.25">
      <c r="A27" s="16" t="s">
        <v>69</v>
      </c>
      <c r="B27" s="17" t="s">
        <v>77</v>
      </c>
      <c r="C27" s="17" t="s">
        <v>77</v>
      </c>
      <c r="D27" s="17" t="s">
        <v>77</v>
      </c>
      <c r="E27" s="17" t="s">
        <v>77</v>
      </c>
      <c r="F27" s="17" t="s">
        <v>77</v>
      </c>
      <c r="G27" s="17" t="s">
        <v>77</v>
      </c>
      <c r="H27" s="17" t="s">
        <v>77</v>
      </c>
      <c r="I27" s="17" t="s">
        <v>77</v>
      </c>
      <c r="J27" s="17" t="s">
        <v>77</v>
      </c>
      <c r="K27" s="17" t="s">
        <v>77</v>
      </c>
      <c r="L27" s="17" t="s">
        <v>77</v>
      </c>
      <c r="M27" s="17" t="s">
        <v>77</v>
      </c>
      <c r="N27" s="17" t="s">
        <v>77</v>
      </c>
      <c r="O27" s="17" t="s">
        <v>77</v>
      </c>
      <c r="Q27" s="17" t="s">
        <v>77</v>
      </c>
    </row>
    <row r="28" spans="1:17" s="18" customFormat="1" ht="15.75">
      <c r="A28" s="19" t="s">
        <v>12</v>
      </c>
      <c r="B28" s="17" t="s">
        <v>77</v>
      </c>
      <c r="C28" s="17" t="s">
        <v>77</v>
      </c>
      <c r="D28" s="17" t="s">
        <v>77</v>
      </c>
      <c r="E28" s="17" t="s">
        <v>77</v>
      </c>
      <c r="F28" s="17" t="s">
        <v>77</v>
      </c>
      <c r="G28" s="17" t="s">
        <v>77</v>
      </c>
      <c r="H28" s="17" t="s">
        <v>77</v>
      </c>
      <c r="I28" s="17" t="s">
        <v>77</v>
      </c>
      <c r="J28" s="17" t="s">
        <v>77</v>
      </c>
      <c r="K28" s="17" t="s">
        <v>77</v>
      </c>
      <c r="L28" s="17" t="s">
        <v>77</v>
      </c>
      <c r="M28" s="17" t="s">
        <v>77</v>
      </c>
      <c r="N28" s="17" t="s">
        <v>77</v>
      </c>
      <c r="O28" s="17" t="s">
        <v>77</v>
      </c>
      <c r="Q28" s="17" t="s">
        <v>77</v>
      </c>
    </row>
    <row r="29" spans="1:17" s="18" customFormat="1" ht="12.75">
      <c r="A29" s="18" t="s">
        <v>15</v>
      </c>
      <c r="B29" s="20">
        <v>0.0061574074074074074</v>
      </c>
      <c r="C29" s="20">
        <v>0.005532407407407407</v>
      </c>
      <c r="D29" s="20">
        <v>0.004768518518518518</v>
      </c>
      <c r="E29" s="20">
        <v>0.0043055555555555555</v>
      </c>
      <c r="F29" s="20">
        <v>0.004513888888888889</v>
      </c>
      <c r="G29" s="34">
        <v>0.008483796296296297</v>
      </c>
      <c r="H29" s="20">
        <v>0.007824074074074075</v>
      </c>
      <c r="I29" s="20">
        <v>0.007199074074074074</v>
      </c>
      <c r="J29" s="20">
        <v>0.006689814814814814</v>
      </c>
      <c r="K29" s="20">
        <v>0.00625</v>
      </c>
      <c r="L29" s="20">
        <v>0.006388888888888888</v>
      </c>
      <c r="M29" s="20">
        <v>0.005925925925925926</v>
      </c>
      <c r="N29" s="20">
        <v>0.00400462962962963</v>
      </c>
      <c r="O29" s="20">
        <v>0.0036805555555555554</v>
      </c>
      <c r="Q29" s="20"/>
    </row>
    <row r="30" spans="1:17" s="18" customFormat="1" ht="12.75">
      <c r="A30" s="18" t="s">
        <v>16</v>
      </c>
      <c r="B30" s="20">
        <v>0.001412037037037037</v>
      </c>
      <c r="C30" s="20">
        <v>0.00125</v>
      </c>
      <c r="D30" s="20">
        <v>0.0011111111111111111</v>
      </c>
      <c r="E30" s="20">
        <v>0.0009722222222222221</v>
      </c>
      <c r="F30" s="20">
        <v>0.0009722222222222221</v>
      </c>
      <c r="G30" s="34">
        <v>0.002002314814814815</v>
      </c>
      <c r="H30" s="20">
        <v>0.0018518518518518517</v>
      </c>
      <c r="I30" s="20">
        <v>0.001689814814814815</v>
      </c>
      <c r="J30" s="20">
        <v>0.001550925925925926</v>
      </c>
      <c r="K30" s="20">
        <v>0.0014351851851851854</v>
      </c>
      <c r="L30" s="20">
        <v>0.001550925925925926</v>
      </c>
      <c r="M30" s="20">
        <v>0.0012268518518518518</v>
      </c>
      <c r="N30" s="20">
        <v>0.0009722222222222221</v>
      </c>
      <c r="O30" s="20">
        <v>0.000787037037037037</v>
      </c>
      <c r="Q30" s="20"/>
    </row>
    <row r="31" spans="1:17" s="18" customFormat="1" ht="12.75">
      <c r="A31" s="18" t="s">
        <v>17</v>
      </c>
      <c r="B31" s="20">
        <v>0.005069444444444444</v>
      </c>
      <c r="C31" s="20">
        <v>0.0044444444444444444</v>
      </c>
      <c r="D31" s="20">
        <v>0.004791666666666667</v>
      </c>
      <c r="E31" s="20">
        <v>0.004236111111111111</v>
      </c>
      <c r="F31" s="20">
        <v>0.0042592592592592595</v>
      </c>
      <c r="G31" s="34">
        <v>0.00462962962962963</v>
      </c>
      <c r="H31" s="20">
        <v>0.0043055555555555555</v>
      </c>
      <c r="I31" s="20">
        <v>0.003935185185185186</v>
      </c>
      <c r="J31" s="20">
        <v>0.0036342592592592594</v>
      </c>
      <c r="K31" s="20">
        <v>0.0033333333333333335</v>
      </c>
      <c r="L31" s="20">
        <v>0.003587962962962963</v>
      </c>
      <c r="M31" s="20">
        <v>0.0033333333333333335</v>
      </c>
      <c r="N31" s="20">
        <v>0.003472222222222222</v>
      </c>
      <c r="O31" s="20">
        <v>0.003263888888888889</v>
      </c>
      <c r="Q31" s="20"/>
    </row>
    <row r="32" spans="1:17" s="18" customFormat="1" ht="12.75">
      <c r="A32" s="18" t="s">
        <v>18</v>
      </c>
      <c r="B32" s="20">
        <v>0.0019444444444444442</v>
      </c>
      <c r="C32" s="20">
        <v>0.001712962962962963</v>
      </c>
      <c r="D32" s="20">
        <v>0.001736111111111111</v>
      </c>
      <c r="E32" s="20">
        <v>0.001550925925925926</v>
      </c>
      <c r="F32" s="20">
        <v>0.001574074074074074</v>
      </c>
      <c r="G32" s="34">
        <v>0.0020833333333333333</v>
      </c>
      <c r="H32" s="20">
        <v>0.0018981481481481482</v>
      </c>
      <c r="I32" s="20">
        <v>0.001712962962962963</v>
      </c>
      <c r="J32" s="20">
        <v>0.001597222222222222</v>
      </c>
      <c r="K32" s="20">
        <v>0.0014814814814814814</v>
      </c>
      <c r="L32" s="20">
        <v>0.001574074074074074</v>
      </c>
      <c r="M32" s="20">
        <v>0.0014583333333333334</v>
      </c>
      <c r="N32" s="20">
        <v>0.0013194444444444443</v>
      </c>
      <c r="O32" s="20">
        <v>0.00125</v>
      </c>
      <c r="Q32" s="20"/>
    </row>
    <row r="33" spans="1:17" s="18" customFormat="1" ht="12.75">
      <c r="A33" s="18" t="s">
        <v>19</v>
      </c>
      <c r="B33" s="20">
        <v>0.002523148148148148</v>
      </c>
      <c r="C33" s="20">
        <v>0.0022685185185185182</v>
      </c>
      <c r="D33" s="20">
        <v>0.0021064814814814813</v>
      </c>
      <c r="E33" s="20">
        <v>0.0019444444444444442</v>
      </c>
      <c r="F33" s="20">
        <v>0.0020601851851851853</v>
      </c>
      <c r="G33" s="34">
        <v>0.003472222222222222</v>
      </c>
      <c r="H33" s="20">
        <v>0.003263888888888889</v>
      </c>
      <c r="I33" s="20">
        <v>0.0030555555555555557</v>
      </c>
      <c r="J33" s="20">
        <v>0.002870370370370371</v>
      </c>
      <c r="K33" s="20">
        <v>0.0026620370370370374</v>
      </c>
      <c r="L33" s="20">
        <v>0.002615740740740741</v>
      </c>
      <c r="M33" s="20">
        <v>0.0024537037037037036</v>
      </c>
      <c r="N33" s="20">
        <v>0.0019212962962962962</v>
      </c>
      <c r="O33" s="20">
        <v>0.001736111111111111</v>
      </c>
      <c r="Q33" s="20"/>
    </row>
    <row r="34" spans="1:17" s="18" customFormat="1" ht="12.75">
      <c r="A34" s="18" t="s">
        <v>20</v>
      </c>
      <c r="B34" s="20">
        <v>0.002615740740740741</v>
      </c>
      <c r="C34" s="20">
        <v>0.002337962962962963</v>
      </c>
      <c r="D34" s="20">
        <v>0.0021296296296296298</v>
      </c>
      <c r="E34" s="20">
        <v>0.0019212962962962962</v>
      </c>
      <c r="F34" s="20">
        <v>0.0020370370370370373</v>
      </c>
      <c r="G34" s="34">
        <v>0.003414351851851852</v>
      </c>
      <c r="H34" s="20">
        <v>0.0031712962962962958</v>
      </c>
      <c r="I34" s="20">
        <v>0.002962962962962963</v>
      </c>
      <c r="J34" s="20">
        <v>0.002777777777777778</v>
      </c>
      <c r="K34" s="20">
        <v>0.002615740740740741</v>
      </c>
      <c r="L34" s="20">
        <v>0.0025694444444444445</v>
      </c>
      <c r="M34" s="20">
        <v>0.0022916666666666667</v>
      </c>
      <c r="N34" s="20">
        <v>0.001736111111111111</v>
      </c>
      <c r="O34" s="20">
        <v>0.001550925925925926</v>
      </c>
      <c r="Q34" s="20"/>
    </row>
    <row r="35" spans="1:17" s="18" customFormat="1" ht="12.75">
      <c r="A35" s="18" t="s">
        <v>21</v>
      </c>
      <c r="B35" s="20">
        <v>0.0008333333333333334</v>
      </c>
      <c r="C35" s="20">
        <v>0.0007638888888888889</v>
      </c>
      <c r="D35" s="20">
        <v>0.0007638888888888889</v>
      </c>
      <c r="E35" s="20">
        <v>0.0006944444444444445</v>
      </c>
      <c r="F35" s="20">
        <v>0.0007175925925925927</v>
      </c>
      <c r="G35" s="34">
        <v>0.001388888888888889</v>
      </c>
      <c r="H35" s="20">
        <v>0.0011805555555555556</v>
      </c>
      <c r="I35" s="20">
        <v>0.0010879629629629629</v>
      </c>
      <c r="J35" s="20">
        <v>0.0009953703703703704</v>
      </c>
      <c r="K35" s="20">
        <v>0.0009490740740740741</v>
      </c>
      <c r="L35" s="20">
        <v>0.0009259259259259259</v>
      </c>
      <c r="M35" s="20">
        <v>0.0006712962962962962</v>
      </c>
      <c r="N35" s="20">
        <v>0.0008333333333333334</v>
      </c>
      <c r="O35" s="20">
        <v>0.0006018518518518519</v>
      </c>
      <c r="Q35" s="20"/>
    </row>
    <row r="36" spans="1:17" s="18" customFormat="1" ht="12.75">
      <c r="A36" s="18" t="s">
        <v>22</v>
      </c>
      <c r="B36" s="20">
        <v>0.001967592592592593</v>
      </c>
      <c r="C36" s="20">
        <v>0.0017824074074074072</v>
      </c>
      <c r="D36" s="20">
        <v>0.0017824074074074072</v>
      </c>
      <c r="E36" s="20">
        <v>0.0016435185185185183</v>
      </c>
      <c r="F36" s="20">
        <v>0.001736111111111111</v>
      </c>
      <c r="G36" s="34">
        <v>0.0024074074074074076</v>
      </c>
      <c r="H36" s="20">
        <v>0.0022685185185185182</v>
      </c>
      <c r="I36" s="20">
        <v>0.0021064814814814813</v>
      </c>
      <c r="J36" s="20">
        <v>0.001990740740740741</v>
      </c>
      <c r="K36" s="20">
        <v>0.0018981481481481482</v>
      </c>
      <c r="L36" s="20">
        <v>0.001712962962962963</v>
      </c>
      <c r="M36" s="20">
        <v>0.0016203703703703703</v>
      </c>
      <c r="N36" s="20">
        <v>0.0015277777777777779</v>
      </c>
      <c r="O36" s="20">
        <v>0.001365740740740741</v>
      </c>
      <c r="Q36" s="20"/>
    </row>
    <row r="37" spans="1:17" s="30" customFormat="1" ht="15.75">
      <c r="A37" s="28" t="s">
        <v>65</v>
      </c>
      <c r="B37" s="29">
        <f aca="true" t="shared" si="3" ref="B37:Q37">GEOMEAN(1/B29,1/B30,1/B31,1/B32,1/B33,1/B34,1/B35,1/B36)*0.171760053113941</f>
        <v>73.11571940412901</v>
      </c>
      <c r="C37" s="29">
        <f t="shared" si="3"/>
        <v>81.73749467452845</v>
      </c>
      <c r="D37" s="29">
        <f t="shared" si="3"/>
        <v>85.34128319221402</v>
      </c>
      <c r="E37" s="29">
        <f t="shared" si="3"/>
        <v>94.68425664448529</v>
      </c>
      <c r="F37" s="29">
        <f t="shared" si="3"/>
        <v>91.52560922123162</v>
      </c>
      <c r="G37" s="29">
        <f t="shared" si="3"/>
        <v>57.32606146172572</v>
      </c>
      <c r="H37" s="29">
        <f t="shared" si="3"/>
        <v>62.430560726204526</v>
      </c>
      <c r="I37" s="29">
        <f t="shared" si="3"/>
        <v>67.77507898366979</v>
      </c>
      <c r="J37" s="29">
        <f t="shared" si="3"/>
        <v>72.88187033465117</v>
      </c>
      <c r="K37" s="29">
        <f t="shared" si="3"/>
        <v>77.95104173444922</v>
      </c>
      <c r="L37" s="29">
        <f t="shared" si="3"/>
        <v>77.26204676021507</v>
      </c>
      <c r="M37" s="29">
        <f t="shared" si="3"/>
        <v>87.7150097045822</v>
      </c>
      <c r="N37" s="29">
        <f t="shared" si="3"/>
        <v>99.99999999999972</v>
      </c>
      <c r="O37" s="29">
        <f t="shared" si="3"/>
        <v>114.21538817370214</v>
      </c>
      <c r="Q37" s="29" t="e">
        <f t="shared" si="3"/>
        <v>#DIV/0!</v>
      </c>
    </row>
    <row r="38" spans="1:17" s="3" customFormat="1" ht="20.25">
      <c r="A38" s="2" t="s">
        <v>91</v>
      </c>
      <c r="B38" s="12" t="s">
        <v>77</v>
      </c>
      <c r="C38" s="12" t="s">
        <v>77</v>
      </c>
      <c r="D38" s="12" t="s">
        <v>77</v>
      </c>
      <c r="E38" s="12" t="s">
        <v>77</v>
      </c>
      <c r="F38" s="12" t="s">
        <v>77</v>
      </c>
      <c r="G38" s="12" t="s">
        <v>77</v>
      </c>
      <c r="H38" s="12" t="s">
        <v>77</v>
      </c>
      <c r="I38" s="12" t="s">
        <v>77</v>
      </c>
      <c r="J38" s="12" t="s">
        <v>77</v>
      </c>
      <c r="K38" s="12" t="s">
        <v>77</v>
      </c>
      <c r="L38" s="12" t="s">
        <v>77</v>
      </c>
      <c r="M38" s="12" t="s">
        <v>77</v>
      </c>
      <c r="N38" s="12" t="s">
        <v>77</v>
      </c>
      <c r="O38" s="12" t="s">
        <v>77</v>
      </c>
      <c r="Q38" s="12" t="s">
        <v>77</v>
      </c>
    </row>
    <row r="39" spans="1:17" s="3" customFormat="1" ht="15.75">
      <c r="A39" s="4" t="s">
        <v>23</v>
      </c>
      <c r="B39" s="10">
        <v>0.02328008959</v>
      </c>
      <c r="C39" s="10">
        <v>0.02654737935</v>
      </c>
      <c r="D39" s="10">
        <v>0.02297660174</v>
      </c>
      <c r="E39" s="10">
        <v>0.02581660045</v>
      </c>
      <c r="F39" s="10">
        <v>0.02557848335</v>
      </c>
      <c r="G39" s="10">
        <v>0.0172</v>
      </c>
      <c r="H39" s="10">
        <v>0.01914967776</v>
      </c>
      <c r="I39" s="10">
        <v>0.02103026321</v>
      </c>
      <c r="J39" s="10">
        <v>0.02299874186</v>
      </c>
      <c r="K39" s="10">
        <v>0.02439933215</v>
      </c>
      <c r="L39" s="10">
        <v>0.022097129</v>
      </c>
      <c r="M39" s="10">
        <v>0.02464644932</v>
      </c>
      <c r="N39" s="10">
        <v>0.0231081941</v>
      </c>
      <c r="O39" s="10">
        <v>0.02450243054</v>
      </c>
      <c r="Q39" s="10"/>
    </row>
    <row r="40" spans="1:17" s="3" customFormat="1" ht="15.75">
      <c r="A40" s="4" t="s">
        <v>24</v>
      </c>
      <c r="B40" s="12" t="s">
        <v>77</v>
      </c>
      <c r="C40" s="12" t="s">
        <v>77</v>
      </c>
      <c r="D40" s="12" t="s">
        <v>77</v>
      </c>
      <c r="E40" s="12" t="s">
        <v>77</v>
      </c>
      <c r="F40" s="12" t="s">
        <v>77</v>
      </c>
      <c r="G40" s="12" t="s">
        <v>77</v>
      </c>
      <c r="H40" s="12" t="s">
        <v>77</v>
      </c>
      <c r="I40" s="12" t="s">
        <v>77</v>
      </c>
      <c r="J40" s="12" t="s">
        <v>77</v>
      </c>
      <c r="K40" s="12" t="s">
        <v>77</v>
      </c>
      <c r="L40" s="12" t="s">
        <v>77</v>
      </c>
      <c r="M40" s="12" t="s">
        <v>77</v>
      </c>
      <c r="N40" s="12" t="s">
        <v>77</v>
      </c>
      <c r="O40" s="12" t="s">
        <v>77</v>
      </c>
      <c r="Q40" s="12" t="s">
        <v>77</v>
      </c>
    </row>
    <row r="41" spans="1:17" s="3" customFormat="1" ht="12.75">
      <c r="A41" s="3" t="s">
        <v>25</v>
      </c>
      <c r="B41" s="10">
        <v>2.54</v>
      </c>
      <c r="C41" s="10">
        <v>2.833</v>
      </c>
      <c r="D41" s="10">
        <v>2.732</v>
      </c>
      <c r="E41" s="10">
        <v>3.016</v>
      </c>
      <c r="F41" s="10">
        <v>2.914</v>
      </c>
      <c r="G41" s="10">
        <v>2.134</v>
      </c>
      <c r="H41" s="10">
        <v>2.278</v>
      </c>
      <c r="I41" s="10">
        <v>2.433</v>
      </c>
      <c r="J41" s="10">
        <v>2.611</v>
      </c>
      <c r="K41" s="10">
        <v>2.758</v>
      </c>
      <c r="L41" s="10">
        <v>2.9</v>
      </c>
      <c r="M41" s="10">
        <v>3.043</v>
      </c>
      <c r="N41" s="10">
        <v>3.276</v>
      </c>
      <c r="O41" s="10">
        <v>3.476</v>
      </c>
      <c r="Q41" s="10"/>
    </row>
    <row r="42" spans="1:17" s="3" customFormat="1" ht="12.75">
      <c r="A42" s="3" t="s">
        <v>26</v>
      </c>
      <c r="B42" s="10">
        <v>0.99751119738777</v>
      </c>
      <c r="C42" s="10">
        <v>1.12198770682405</v>
      </c>
      <c r="D42" s="10">
        <v>1.0249673617328</v>
      </c>
      <c r="E42" s="10">
        <v>1.13589838364658</v>
      </c>
      <c r="F42" s="10">
        <v>1.11768288191066</v>
      </c>
      <c r="G42" s="10">
        <v>0.8532</v>
      </c>
      <c r="H42" s="10">
        <v>0.923377272147963</v>
      </c>
      <c r="I42" s="10">
        <v>0.999862352322057</v>
      </c>
      <c r="J42" s="10">
        <v>1.07575730549522</v>
      </c>
      <c r="K42" s="10">
        <v>1.1471427576405</v>
      </c>
      <c r="L42" s="10">
        <v>1.20280920783931</v>
      </c>
      <c r="M42" s="10">
        <v>1.24470911703171</v>
      </c>
      <c r="N42" s="10">
        <v>1.1987079086253</v>
      </c>
      <c r="O42" s="10">
        <v>1.25059169351427</v>
      </c>
      <c r="Q42" s="10"/>
    </row>
    <row r="43" spans="1:17" s="3" customFormat="1" ht="15.75">
      <c r="A43" s="4" t="s">
        <v>27</v>
      </c>
      <c r="B43" s="12" t="s">
        <v>77</v>
      </c>
      <c r="C43" s="12" t="s">
        <v>77</v>
      </c>
      <c r="D43" s="12" t="s">
        <v>77</v>
      </c>
      <c r="E43" s="12" t="s">
        <v>77</v>
      </c>
      <c r="F43" s="12" t="s">
        <v>77</v>
      </c>
      <c r="G43" s="12" t="s">
        <v>77</v>
      </c>
      <c r="H43" s="12" t="s">
        <v>77</v>
      </c>
      <c r="I43" s="12" t="s">
        <v>77</v>
      </c>
      <c r="J43" s="12" t="s">
        <v>77</v>
      </c>
      <c r="K43" s="12" t="s">
        <v>77</v>
      </c>
      <c r="L43" s="12" t="s">
        <v>77</v>
      </c>
      <c r="M43" s="12" t="s">
        <v>77</v>
      </c>
      <c r="N43" s="12" t="s">
        <v>77</v>
      </c>
      <c r="O43" s="12" t="s">
        <v>77</v>
      </c>
      <c r="Q43" s="12" t="s">
        <v>77</v>
      </c>
    </row>
    <row r="44" spans="1:17" s="3" customFormat="1" ht="12.75">
      <c r="A44" s="3" t="s">
        <v>28</v>
      </c>
      <c r="B44" s="10">
        <v>0.103</v>
      </c>
      <c r="C44" s="10">
        <v>0.094</v>
      </c>
      <c r="D44" s="10">
        <v>0.0917</v>
      </c>
      <c r="E44" s="10">
        <v>0.0849</v>
      </c>
      <c r="F44" s="10">
        <v>0.0879</v>
      </c>
      <c r="G44" s="10">
        <v>0.1075</v>
      </c>
      <c r="H44" s="10">
        <v>0.1015</v>
      </c>
      <c r="I44" s="10">
        <v>0.0955</v>
      </c>
      <c r="J44" s="10">
        <v>0.0905</v>
      </c>
      <c r="K44" s="10">
        <v>0.0861</v>
      </c>
      <c r="L44" s="10">
        <v>0.0731</v>
      </c>
      <c r="M44" s="10">
        <v>0.0753</v>
      </c>
      <c r="N44" s="10">
        <v>0.061592378074180394</v>
      </c>
      <c r="O44" s="10">
        <v>0.0588</v>
      </c>
      <c r="Q44" s="10"/>
    </row>
    <row r="45" spans="1:17" s="3" customFormat="1" ht="12.75">
      <c r="A45" s="3" t="s">
        <v>29</v>
      </c>
      <c r="B45" s="10">
        <v>0.1748</v>
      </c>
      <c r="C45" s="10">
        <v>0.1622</v>
      </c>
      <c r="D45" s="10">
        <v>0.1723</v>
      </c>
      <c r="E45" s="10">
        <v>0.1602</v>
      </c>
      <c r="F45" s="10">
        <v>0.1705</v>
      </c>
      <c r="G45" s="10">
        <v>0.2004</v>
      </c>
      <c r="H45" s="10">
        <v>0.1889</v>
      </c>
      <c r="I45" s="10">
        <v>0.1782</v>
      </c>
      <c r="J45" s="10">
        <v>0.1678</v>
      </c>
      <c r="K45" s="10">
        <v>0.1586</v>
      </c>
      <c r="L45" s="10">
        <v>0.1409</v>
      </c>
      <c r="M45" s="10">
        <v>0.1373</v>
      </c>
      <c r="N45" s="10">
        <v>0.1478398307309259</v>
      </c>
      <c r="O45" s="10">
        <v>0.1363</v>
      </c>
      <c r="Q45" s="10"/>
    </row>
    <row r="46" spans="1:17" s="3" customFormat="1" ht="12.75">
      <c r="A46" s="3" t="s">
        <v>30</v>
      </c>
      <c r="B46" s="10">
        <v>0.2323</v>
      </c>
      <c r="C46" s="10">
        <v>0.2096</v>
      </c>
      <c r="D46" s="10">
        <v>0.2936</v>
      </c>
      <c r="E46" s="10">
        <v>0.2683</v>
      </c>
      <c r="F46" s="10">
        <v>0.2743</v>
      </c>
      <c r="G46" s="10">
        <v>0.2421</v>
      </c>
      <c r="H46" s="10">
        <v>0.2204</v>
      </c>
      <c r="I46" s="10">
        <v>0.2011</v>
      </c>
      <c r="J46" s="10">
        <v>0.1856</v>
      </c>
      <c r="K46" s="10">
        <v>0.173</v>
      </c>
      <c r="L46" s="10">
        <v>0.1876</v>
      </c>
      <c r="M46" s="10">
        <v>0.1791</v>
      </c>
      <c r="N46" s="10">
        <v>0.1933994463797029</v>
      </c>
      <c r="O46" s="10">
        <v>0.1897</v>
      </c>
      <c r="Q46" s="10"/>
    </row>
    <row r="47" spans="1:17" s="3" customFormat="1" ht="12.75">
      <c r="A47" s="3" t="s">
        <v>31</v>
      </c>
      <c r="B47" s="10">
        <v>0.8721</v>
      </c>
      <c r="C47" s="10">
        <v>0.8362</v>
      </c>
      <c r="D47" s="10">
        <v>1.8565</v>
      </c>
      <c r="E47" s="10">
        <v>1.7797</v>
      </c>
      <c r="F47" s="10">
        <v>1.831</v>
      </c>
      <c r="G47" s="10">
        <v>0.4158</v>
      </c>
      <c r="H47" s="10">
        <v>0.3881</v>
      </c>
      <c r="I47" s="10">
        <v>0.3621</v>
      </c>
      <c r="J47" s="10">
        <v>0.3414</v>
      </c>
      <c r="K47" s="10">
        <v>0.3202</v>
      </c>
      <c r="L47" s="10">
        <v>0.3034</v>
      </c>
      <c r="M47" s="10">
        <v>0.2842</v>
      </c>
      <c r="N47" s="10">
        <v>0.33868855518095925</v>
      </c>
      <c r="O47" s="10">
        <v>0.3098</v>
      </c>
      <c r="Q47" s="10"/>
    </row>
    <row r="48" spans="1:17" s="3" customFormat="1" ht="12.75">
      <c r="A48" s="3" t="s">
        <v>32</v>
      </c>
      <c r="B48" s="10">
        <v>0.3813</v>
      </c>
      <c r="C48" s="10">
        <v>0.3432</v>
      </c>
      <c r="D48" s="10">
        <v>0.3728</v>
      </c>
      <c r="E48" s="10">
        <v>0.3327</v>
      </c>
      <c r="F48" s="10">
        <v>0.3407</v>
      </c>
      <c r="G48" s="10">
        <v>0.4112</v>
      </c>
      <c r="H48" s="10">
        <v>0.3781</v>
      </c>
      <c r="I48" s="10">
        <v>0.3478</v>
      </c>
      <c r="J48" s="10">
        <v>0.3281</v>
      </c>
      <c r="K48" s="10">
        <v>0.3075</v>
      </c>
      <c r="L48" s="10">
        <v>0.2886</v>
      </c>
      <c r="M48" s="10">
        <v>0.2804</v>
      </c>
      <c r="N48" s="10">
        <v>0.28418507177700436</v>
      </c>
      <c r="O48" s="10">
        <v>0.2812</v>
      </c>
      <c r="Q48" s="10"/>
    </row>
    <row r="49" spans="1:17" s="3" customFormat="1" ht="12.75">
      <c r="A49" s="3" t="s">
        <v>33</v>
      </c>
      <c r="B49" s="10">
        <v>0.5749</v>
      </c>
      <c r="C49" s="10">
        <v>0.5753</v>
      </c>
      <c r="D49" s="10">
        <v>0.5759</v>
      </c>
      <c r="E49" s="10">
        <v>0.569</v>
      </c>
      <c r="F49" s="10">
        <v>0.5715</v>
      </c>
      <c r="G49" s="10">
        <v>0.226</v>
      </c>
      <c r="H49" s="10">
        <v>0.2127</v>
      </c>
      <c r="I49" s="10">
        <v>0.2005</v>
      </c>
      <c r="J49" s="10">
        <v>0.1957</v>
      </c>
      <c r="K49" s="10">
        <v>0.1811</v>
      </c>
      <c r="L49" s="10">
        <v>0.1636</v>
      </c>
      <c r="M49" s="10">
        <v>0.1578</v>
      </c>
      <c r="N49" s="10">
        <v>0.15865701605068924</v>
      </c>
      <c r="O49" s="10">
        <v>0.14</v>
      </c>
      <c r="Q49" s="10"/>
    </row>
    <row r="50" spans="1:17" s="30" customFormat="1" ht="15.75">
      <c r="A50" s="28" t="s">
        <v>65</v>
      </c>
      <c r="B50" s="29">
        <f aca="true" t="shared" si="4" ref="B50:Q50">GEOMEAN(B39,B41,B42,1/B44,1/B45,1/B46,1/B47,1/B48,1/B49)*40.5488974453445</f>
        <v>65.39154404261609</v>
      </c>
      <c r="C50" s="29">
        <f t="shared" si="4"/>
        <v>71.2624360742769</v>
      </c>
      <c r="D50" s="29">
        <f t="shared" si="4"/>
        <v>60.15367332815417</v>
      </c>
      <c r="E50" s="29">
        <f t="shared" si="4"/>
        <v>65.20917879684225</v>
      </c>
      <c r="F50" s="29">
        <f t="shared" si="4"/>
        <v>63.524618783020685</v>
      </c>
      <c r="G50" s="29">
        <f t="shared" si="4"/>
        <v>71.03475817706726</v>
      </c>
      <c r="H50" s="29">
        <f t="shared" si="4"/>
        <v>76.57295021087455</v>
      </c>
      <c r="I50" s="29">
        <f t="shared" si="4"/>
        <v>82.41682378562291</v>
      </c>
      <c r="J50" s="29">
        <f t="shared" si="4"/>
        <v>87.79341814614116</v>
      </c>
      <c r="K50" s="29">
        <f t="shared" si="4"/>
        <v>93.44163313377982</v>
      </c>
      <c r="L50" s="29">
        <f t="shared" si="4"/>
        <v>97.888514351075</v>
      </c>
      <c r="M50" s="29">
        <f t="shared" si="4"/>
        <v>101.93383967340138</v>
      </c>
      <c r="N50" s="29">
        <f t="shared" si="4"/>
        <v>99.99999999999991</v>
      </c>
      <c r="O50" s="29">
        <f t="shared" si="4"/>
        <v>106.08947345495854</v>
      </c>
      <c r="Q50" s="29" t="e">
        <f t="shared" si="4"/>
        <v>#DIV/0!</v>
      </c>
    </row>
    <row r="51" spans="1:17" s="18" customFormat="1" ht="20.25">
      <c r="A51" s="16" t="s">
        <v>70</v>
      </c>
      <c r="B51" s="17" t="s">
        <v>77</v>
      </c>
      <c r="C51" s="17" t="s">
        <v>77</v>
      </c>
      <c r="D51" s="17" t="s">
        <v>77</v>
      </c>
      <c r="E51" s="17" t="s">
        <v>77</v>
      </c>
      <c r="F51" s="17" t="s">
        <v>77</v>
      </c>
      <c r="G51" s="17" t="s">
        <v>77</v>
      </c>
      <c r="H51" s="17" t="s">
        <v>77</v>
      </c>
      <c r="I51" s="17" t="s">
        <v>77</v>
      </c>
      <c r="J51" s="17" t="s">
        <v>77</v>
      </c>
      <c r="K51" s="17" t="s">
        <v>77</v>
      </c>
      <c r="L51" s="17" t="s">
        <v>77</v>
      </c>
      <c r="M51" s="17" t="s">
        <v>77</v>
      </c>
      <c r="N51" s="17" t="s">
        <v>77</v>
      </c>
      <c r="O51" s="17" t="s">
        <v>77</v>
      </c>
      <c r="Q51" s="17" t="s">
        <v>77</v>
      </c>
    </row>
    <row r="52" spans="1:17" s="18" customFormat="1" ht="15.75">
      <c r="A52" s="19" t="s">
        <v>34</v>
      </c>
      <c r="B52" s="22">
        <v>111</v>
      </c>
      <c r="C52" s="22">
        <v>127</v>
      </c>
      <c r="D52" s="22">
        <v>156</v>
      </c>
      <c r="E52" s="22">
        <v>176</v>
      </c>
      <c r="F52" s="22">
        <v>176</v>
      </c>
      <c r="G52" s="22">
        <v>71</v>
      </c>
      <c r="H52" s="22">
        <v>78</v>
      </c>
      <c r="I52" s="22">
        <v>86</v>
      </c>
      <c r="J52" s="22">
        <v>94</v>
      </c>
      <c r="K52" s="22">
        <v>100</v>
      </c>
      <c r="L52" s="22">
        <v>93</v>
      </c>
      <c r="M52" s="22">
        <v>100</v>
      </c>
      <c r="N52" s="22">
        <v>185</v>
      </c>
      <c r="O52" s="22">
        <v>191</v>
      </c>
      <c r="Q52" s="22"/>
    </row>
    <row r="53" spans="1:17" s="18" customFormat="1" ht="15.75">
      <c r="A53" s="19" t="s">
        <v>35</v>
      </c>
      <c r="B53" s="17" t="s">
        <v>77</v>
      </c>
      <c r="C53" s="17" t="s">
        <v>77</v>
      </c>
      <c r="D53" s="17" t="s">
        <v>77</v>
      </c>
      <c r="E53" s="17" t="s">
        <v>77</v>
      </c>
      <c r="F53" s="17" t="s">
        <v>77</v>
      </c>
      <c r="G53" s="17" t="s">
        <v>77</v>
      </c>
      <c r="H53" s="17" t="s">
        <v>77</v>
      </c>
      <c r="I53" s="17" t="s">
        <v>77</v>
      </c>
      <c r="J53" s="17" t="s">
        <v>77</v>
      </c>
      <c r="K53" s="17" t="s">
        <v>77</v>
      </c>
      <c r="L53" s="17" t="s">
        <v>77</v>
      </c>
      <c r="M53" s="17" t="s">
        <v>77</v>
      </c>
      <c r="N53" s="17" t="s">
        <v>77</v>
      </c>
      <c r="O53" s="17" t="s">
        <v>77</v>
      </c>
      <c r="Q53" s="17" t="s">
        <v>77</v>
      </c>
    </row>
    <row r="54" spans="1:17" s="18" customFormat="1" ht="12.75">
      <c r="A54" s="18" t="s">
        <v>36</v>
      </c>
      <c r="B54" s="22">
        <v>2320</v>
      </c>
      <c r="C54" s="22">
        <v>2675</v>
      </c>
      <c r="D54" s="22">
        <v>2454</v>
      </c>
      <c r="E54" s="22">
        <v>2801</v>
      </c>
      <c r="F54" s="22">
        <v>2815</v>
      </c>
      <c r="G54" s="22">
        <v>2070</v>
      </c>
      <c r="H54" s="22">
        <v>2304</v>
      </c>
      <c r="I54" s="22">
        <v>2565</v>
      </c>
      <c r="J54" s="22">
        <v>2777</v>
      </c>
      <c r="K54" s="22">
        <v>3021</v>
      </c>
      <c r="L54" s="22">
        <v>2816</v>
      </c>
      <c r="M54" s="22">
        <v>2978</v>
      </c>
      <c r="N54" s="22">
        <v>2852</v>
      </c>
      <c r="O54" s="22">
        <v>3005</v>
      </c>
      <c r="Q54" s="22"/>
    </row>
    <row r="55" spans="1:17" s="18" customFormat="1" ht="12.75">
      <c r="A55" s="18" t="s">
        <v>37</v>
      </c>
      <c r="B55" s="22">
        <v>2233</v>
      </c>
      <c r="C55" s="22">
        <v>2471</v>
      </c>
      <c r="D55" s="22">
        <v>2337</v>
      </c>
      <c r="E55" s="22">
        <v>2639</v>
      </c>
      <c r="F55" s="22">
        <v>2636</v>
      </c>
      <c r="G55" s="22">
        <v>1882</v>
      </c>
      <c r="H55" s="22">
        <v>2050</v>
      </c>
      <c r="I55" s="22">
        <v>2241</v>
      </c>
      <c r="J55" s="22">
        <v>2444</v>
      </c>
      <c r="K55" s="22">
        <v>2645</v>
      </c>
      <c r="L55" s="22">
        <v>2411</v>
      </c>
      <c r="M55" s="22">
        <v>2642</v>
      </c>
      <c r="N55" s="22">
        <v>2245</v>
      </c>
      <c r="O55" s="22">
        <v>2356</v>
      </c>
      <c r="Q55" s="22"/>
    </row>
    <row r="56" spans="1:17" s="18" customFormat="1" ht="12.75">
      <c r="A56" s="18" t="s">
        <v>38</v>
      </c>
      <c r="B56" s="22">
        <v>1581</v>
      </c>
      <c r="C56" s="22">
        <v>1857</v>
      </c>
      <c r="D56" s="22">
        <v>1617</v>
      </c>
      <c r="E56" s="22">
        <v>1964</v>
      </c>
      <c r="F56" s="22">
        <v>1884</v>
      </c>
      <c r="G56" s="22">
        <v>1306</v>
      </c>
      <c r="H56" s="22">
        <v>1445</v>
      </c>
      <c r="I56" s="22">
        <v>1601</v>
      </c>
      <c r="J56" s="22">
        <v>1743</v>
      </c>
      <c r="K56" s="22">
        <v>1897</v>
      </c>
      <c r="L56" s="22">
        <v>1871</v>
      </c>
      <c r="M56" s="22">
        <v>1889</v>
      </c>
      <c r="N56" s="22">
        <v>1795</v>
      </c>
      <c r="O56" s="22">
        <v>1901</v>
      </c>
      <c r="Q56" s="22"/>
    </row>
    <row r="57" spans="1:17" s="18" customFormat="1" ht="12.75">
      <c r="A57" s="18" t="s">
        <v>39</v>
      </c>
      <c r="B57" s="22">
        <v>3626</v>
      </c>
      <c r="C57" s="22">
        <v>3935</v>
      </c>
      <c r="D57" s="22">
        <v>3657</v>
      </c>
      <c r="E57" s="22">
        <v>4358</v>
      </c>
      <c r="F57" s="22">
        <v>4173</v>
      </c>
      <c r="G57" s="22">
        <v>3312</v>
      </c>
      <c r="H57" s="22">
        <v>3553</v>
      </c>
      <c r="I57" s="22">
        <v>3821</v>
      </c>
      <c r="J57" s="22">
        <v>4059</v>
      </c>
      <c r="K57" s="22">
        <v>4404</v>
      </c>
      <c r="L57" s="22">
        <v>5231</v>
      </c>
      <c r="M57" s="22">
        <v>5040</v>
      </c>
      <c r="N57" s="22">
        <v>4996</v>
      </c>
      <c r="O57" s="22">
        <v>5036</v>
      </c>
      <c r="Q57" s="22"/>
    </row>
    <row r="58" spans="1:17" s="18" customFormat="1" ht="12.75">
      <c r="A58" s="18" t="s">
        <v>40</v>
      </c>
      <c r="B58" s="22">
        <v>2069</v>
      </c>
      <c r="C58" s="22">
        <v>2226</v>
      </c>
      <c r="D58" s="22">
        <v>2158</v>
      </c>
      <c r="E58" s="22">
        <v>2534</v>
      </c>
      <c r="F58" s="22">
        <v>2448</v>
      </c>
      <c r="G58" s="22">
        <v>1950</v>
      </c>
      <c r="H58" s="22">
        <v>2098</v>
      </c>
      <c r="I58" s="22">
        <v>2257</v>
      </c>
      <c r="J58" s="22">
        <v>2500</v>
      </c>
      <c r="K58" s="22">
        <v>2745</v>
      </c>
      <c r="L58" s="22">
        <v>2539</v>
      </c>
      <c r="M58" s="22">
        <v>2655</v>
      </c>
      <c r="N58" s="22">
        <v>2612</v>
      </c>
      <c r="O58" s="22">
        <v>2589</v>
      </c>
      <c r="Q58" s="22"/>
    </row>
    <row r="59" spans="1:17" s="18" customFormat="1" ht="12.75">
      <c r="A59" s="18" t="s">
        <v>41</v>
      </c>
      <c r="B59" s="22">
        <v>1603</v>
      </c>
      <c r="C59" s="22">
        <v>1794</v>
      </c>
      <c r="D59" s="22">
        <v>1670</v>
      </c>
      <c r="E59" s="22">
        <v>1902</v>
      </c>
      <c r="F59" s="22">
        <v>1871</v>
      </c>
      <c r="G59" s="22">
        <v>1380</v>
      </c>
      <c r="H59" s="22">
        <v>1502</v>
      </c>
      <c r="I59" s="22">
        <v>1646</v>
      </c>
      <c r="J59" s="22">
        <v>1783</v>
      </c>
      <c r="K59" s="22">
        <v>1934</v>
      </c>
      <c r="L59" s="22">
        <v>1902</v>
      </c>
      <c r="M59" s="22">
        <v>1982</v>
      </c>
      <c r="N59" s="22">
        <v>1903</v>
      </c>
      <c r="O59" s="22">
        <v>1959</v>
      </c>
      <c r="Q59" s="22"/>
    </row>
    <row r="60" spans="1:17" s="30" customFormat="1" ht="15.75">
      <c r="A60" s="28" t="s">
        <v>65</v>
      </c>
      <c r="B60" s="29">
        <f aca="true" t="shared" si="5" ref="B60:Q60">GEOMEAN(B52,B54,B55,B56,B57,B58,B59)*0.0567425802086608</f>
        <v>79.8550560263077</v>
      </c>
      <c r="C60" s="29">
        <f t="shared" si="5"/>
        <v>89.60919565695704</v>
      </c>
      <c r="D60" s="29">
        <f t="shared" si="5"/>
        <v>86.4576595175544</v>
      </c>
      <c r="E60" s="29">
        <f t="shared" si="5"/>
        <v>100.23298210474782</v>
      </c>
      <c r="F60" s="29">
        <f t="shared" si="5"/>
        <v>98.35951074031033</v>
      </c>
      <c r="G60" s="29">
        <f t="shared" si="5"/>
        <v>67.05810813473279</v>
      </c>
      <c r="H60" s="29">
        <f t="shared" si="5"/>
        <v>73.22541691040844</v>
      </c>
      <c r="I60" s="29">
        <f t="shared" si="5"/>
        <v>80.16572305650955</v>
      </c>
      <c r="J60" s="29">
        <f t="shared" si="5"/>
        <v>87.12433365373651</v>
      </c>
      <c r="K60" s="29">
        <f t="shared" si="5"/>
        <v>94.463661386348</v>
      </c>
      <c r="L60" s="29">
        <f t="shared" si="5"/>
        <v>92.17245520838281</v>
      </c>
      <c r="M60" s="29">
        <f t="shared" si="5"/>
        <v>95.91014200905003</v>
      </c>
      <c r="N60" s="29">
        <f t="shared" si="5"/>
        <v>100.00000000000001</v>
      </c>
      <c r="O60" s="29">
        <f t="shared" si="5"/>
        <v>103.1624324429094</v>
      </c>
      <c r="Q60" s="29" t="e">
        <f t="shared" si="5"/>
        <v>#NUM!</v>
      </c>
    </row>
    <row r="61" spans="1:17" s="6" customFormat="1" ht="33">
      <c r="A61" s="6" t="s">
        <v>88</v>
      </c>
      <c r="B61" s="24">
        <f aca="true" t="shared" si="6" ref="B61:Q61">AVERAGE(B12,B23,B26,B37,B50,B60)</f>
        <v>75.73583991727413</v>
      </c>
      <c r="C61" s="24">
        <f t="shared" si="6"/>
        <v>83.75023275263436</v>
      </c>
      <c r="D61" s="24">
        <f t="shared" si="6"/>
        <v>80.7598557102247</v>
      </c>
      <c r="E61" s="24">
        <f t="shared" si="6"/>
        <v>89.66606968543898</v>
      </c>
      <c r="F61" s="24">
        <f t="shared" si="6"/>
        <v>87.32297506445707</v>
      </c>
      <c r="G61" s="24">
        <f t="shared" si="6"/>
        <v>67.36873022744997</v>
      </c>
      <c r="H61" s="24">
        <f t="shared" si="6"/>
        <v>72.66154929099442</v>
      </c>
      <c r="I61" s="24">
        <f t="shared" si="6"/>
        <v>78.42534244637375</v>
      </c>
      <c r="J61" s="24">
        <f t="shared" si="6"/>
        <v>83.81907776785839</v>
      </c>
      <c r="K61" s="24">
        <f t="shared" si="6"/>
        <v>89.55135853133288</v>
      </c>
      <c r="L61" s="24">
        <f t="shared" si="6"/>
        <v>89.93234745575062</v>
      </c>
      <c r="M61" s="24">
        <f t="shared" si="6"/>
        <v>95.6334818752062</v>
      </c>
      <c r="N61" s="24">
        <f t="shared" si="6"/>
        <v>99.99999999999994</v>
      </c>
      <c r="O61" s="24">
        <f t="shared" si="6"/>
        <v>106.29235544118204</v>
      </c>
      <c r="Q61" s="24" t="e">
        <f t="shared" si="6"/>
        <v>#DIV/0!</v>
      </c>
    </row>
    <row r="62" spans="1:17" s="15" customFormat="1" ht="33">
      <c r="A62" s="13" t="s">
        <v>81</v>
      </c>
      <c r="B62" s="14" t="s">
        <v>77</v>
      </c>
      <c r="C62" s="14" t="s">
        <v>77</v>
      </c>
      <c r="D62" s="14" t="s">
        <v>77</v>
      </c>
      <c r="E62" s="14" t="s">
        <v>77</v>
      </c>
      <c r="F62" s="14" t="s">
        <v>77</v>
      </c>
      <c r="G62" s="14" t="s">
        <v>77</v>
      </c>
      <c r="H62" s="14" t="s">
        <v>77</v>
      </c>
      <c r="I62" s="14" t="s">
        <v>77</v>
      </c>
      <c r="J62" s="14" t="s">
        <v>77</v>
      </c>
      <c r="K62" s="14" t="s">
        <v>77</v>
      </c>
      <c r="L62" s="14" t="s">
        <v>77</v>
      </c>
      <c r="M62" s="14" t="s">
        <v>77</v>
      </c>
      <c r="N62" s="14" t="s">
        <v>77</v>
      </c>
      <c r="O62" s="14" t="s">
        <v>77</v>
      </c>
      <c r="Q62" s="14" t="s">
        <v>77</v>
      </c>
    </row>
    <row r="63" spans="1:17" s="3" customFormat="1" ht="20.25">
      <c r="A63" s="2" t="s">
        <v>71</v>
      </c>
      <c r="B63" s="12" t="s">
        <v>77</v>
      </c>
      <c r="C63" s="12" t="s">
        <v>77</v>
      </c>
      <c r="D63" s="12" t="s">
        <v>77</v>
      </c>
      <c r="E63" s="12" t="s">
        <v>77</v>
      </c>
      <c r="F63" s="12" t="s">
        <v>77</v>
      </c>
      <c r="G63" s="12" t="s">
        <v>77</v>
      </c>
      <c r="H63" s="12" t="s">
        <v>77</v>
      </c>
      <c r="I63" s="12" t="s">
        <v>77</v>
      </c>
      <c r="J63" s="12" t="s">
        <v>77</v>
      </c>
      <c r="K63" s="12" t="s">
        <v>77</v>
      </c>
      <c r="L63" s="12" t="s">
        <v>77</v>
      </c>
      <c r="M63" s="12" t="s">
        <v>77</v>
      </c>
      <c r="N63" s="12" t="s">
        <v>77</v>
      </c>
      <c r="O63" s="12" t="s">
        <v>77</v>
      </c>
      <c r="Q63" s="12" t="s">
        <v>77</v>
      </c>
    </row>
    <row r="64" spans="1:17" s="3" customFormat="1" ht="15.75">
      <c r="A64" s="4" t="s">
        <v>42</v>
      </c>
      <c r="B64" s="9">
        <v>0.001967592592592593</v>
      </c>
      <c r="C64" s="9">
        <v>0.0018171296296296297</v>
      </c>
      <c r="D64" s="9">
        <v>0.0018865740740740742</v>
      </c>
      <c r="E64" s="9">
        <v>0.0017476851851851852</v>
      </c>
      <c r="F64" s="9">
        <v>0.0019212962962962962</v>
      </c>
      <c r="G64" s="9">
        <v>0.0024305555555555556</v>
      </c>
      <c r="H64" s="9">
        <v>0.0024074074074074076</v>
      </c>
      <c r="I64" s="9">
        <v>0.002314814814814815</v>
      </c>
      <c r="J64" s="9">
        <v>0.0022337962962962967</v>
      </c>
      <c r="K64" s="9">
        <v>0.0021527777777777778</v>
      </c>
      <c r="L64" s="9">
        <v>0.0017708333333333332</v>
      </c>
      <c r="M64" s="9">
        <v>0.0017592592592592592</v>
      </c>
      <c r="N64" s="9">
        <v>0.001736111111111111</v>
      </c>
      <c r="O64" s="9">
        <v>0.0016435185185185183</v>
      </c>
      <c r="Q64" s="9"/>
    </row>
    <row r="65" spans="1:17" s="3" customFormat="1" ht="15.75">
      <c r="A65" s="4" t="s">
        <v>43</v>
      </c>
      <c r="B65" s="9">
        <v>0.0011111111111111111</v>
      </c>
      <c r="C65" s="9">
        <v>0.0010300925925925926</v>
      </c>
      <c r="D65" s="9">
        <v>0.0010300925925925926</v>
      </c>
      <c r="E65" s="9">
        <v>0.0009606481481481481</v>
      </c>
      <c r="F65" s="9">
        <v>0.0010300925925925926</v>
      </c>
      <c r="G65" s="9">
        <v>0.0014814814814814814</v>
      </c>
      <c r="H65" s="9">
        <v>0.001388888888888889</v>
      </c>
      <c r="I65" s="9">
        <v>0.0013194444444444443</v>
      </c>
      <c r="J65" s="9">
        <v>0.001261574074074074</v>
      </c>
      <c r="K65" s="9">
        <v>0.0011921296296296296</v>
      </c>
      <c r="L65" s="9">
        <v>0.0010185185185185186</v>
      </c>
      <c r="M65" s="9">
        <v>0.0009953703703703704</v>
      </c>
      <c r="N65" s="9">
        <v>0.0009259259259259259</v>
      </c>
      <c r="O65" s="9">
        <v>0.0008680555555555555</v>
      </c>
      <c r="Q65" s="9"/>
    </row>
    <row r="66" spans="1:17" s="3" customFormat="1" ht="15.75">
      <c r="A66" s="4" t="s">
        <v>44</v>
      </c>
      <c r="B66" s="9">
        <v>0.0019097222222222222</v>
      </c>
      <c r="C66" s="9">
        <v>0.0016782407407407406</v>
      </c>
      <c r="D66" s="9">
        <v>0.0018171296296296297</v>
      </c>
      <c r="E66" s="9">
        <v>0.0016087962962962963</v>
      </c>
      <c r="F66" s="9">
        <v>0.0016087962962962963</v>
      </c>
      <c r="G66" s="9">
        <v>0.002013888888888889</v>
      </c>
      <c r="H66" s="9">
        <v>0.0018171296296296297</v>
      </c>
      <c r="I66" s="9">
        <v>0.0016550925925925926</v>
      </c>
      <c r="J66" s="9">
        <v>0.0015162037037037036</v>
      </c>
      <c r="K66" s="9">
        <v>0.001400462962962963</v>
      </c>
      <c r="L66" s="9">
        <v>0.0015162037037037036</v>
      </c>
      <c r="M66" s="9">
        <v>0.0014467592592592594</v>
      </c>
      <c r="N66" s="9">
        <v>0.0015162037037037036</v>
      </c>
      <c r="O66" s="9">
        <v>0.0014583333333333334</v>
      </c>
      <c r="Q66" s="9"/>
    </row>
    <row r="67" spans="1:17" s="30" customFormat="1" ht="15.75">
      <c r="A67" s="28" t="s">
        <v>65</v>
      </c>
      <c r="B67" s="29">
        <f aca="true" t="shared" si="7" ref="B67:Q67">GEOMEAN(1/B64,1/B65,1/B66)*0.134576874605326</f>
        <v>83.57623721441132</v>
      </c>
      <c r="C67" s="29">
        <f t="shared" si="7"/>
        <v>91.88930359577846</v>
      </c>
      <c r="D67" s="29">
        <f t="shared" si="7"/>
        <v>88.37411806308772</v>
      </c>
      <c r="E67" s="29">
        <f t="shared" si="7"/>
        <v>96.6334683113459</v>
      </c>
      <c r="F67" s="29">
        <f t="shared" si="7"/>
        <v>91.477274279733</v>
      </c>
      <c r="G67" s="29">
        <f t="shared" si="7"/>
        <v>69.52772348024217</v>
      </c>
      <c r="H67" s="29">
        <f t="shared" si="7"/>
        <v>73.75125858999012</v>
      </c>
      <c r="I67" s="29">
        <f t="shared" si="7"/>
        <v>78.41405008576302</v>
      </c>
      <c r="J67" s="29">
        <f t="shared" si="7"/>
        <v>82.93397465954624</v>
      </c>
      <c r="K67" s="29">
        <f t="shared" si="7"/>
        <v>87.85618364226302</v>
      </c>
      <c r="L67" s="29">
        <f t="shared" si="7"/>
        <v>96.23559025156436</v>
      </c>
      <c r="M67" s="29">
        <f t="shared" si="7"/>
        <v>98.71886719654776</v>
      </c>
      <c r="N67" s="29">
        <f t="shared" si="7"/>
        <v>100.00000000000011</v>
      </c>
      <c r="O67" s="29">
        <f t="shared" si="7"/>
        <v>105.41703484294716</v>
      </c>
      <c r="Q67" s="29" t="e">
        <f t="shared" si="7"/>
        <v>#DIV/0!</v>
      </c>
    </row>
    <row r="68" spans="1:17" s="18" customFormat="1" ht="20.25">
      <c r="A68" s="16" t="s">
        <v>78</v>
      </c>
      <c r="B68" s="17" t="s">
        <v>77</v>
      </c>
      <c r="C68" s="17" t="s">
        <v>77</v>
      </c>
      <c r="D68" s="17" t="s">
        <v>77</v>
      </c>
      <c r="E68" s="17" t="s">
        <v>77</v>
      </c>
      <c r="F68" s="17" t="s">
        <v>77</v>
      </c>
      <c r="G68" s="17" t="s">
        <v>77</v>
      </c>
      <c r="H68" s="17" t="s">
        <v>77</v>
      </c>
      <c r="I68" s="17" t="s">
        <v>77</v>
      </c>
      <c r="J68" s="17" t="s">
        <v>77</v>
      </c>
      <c r="K68" s="17" t="s">
        <v>77</v>
      </c>
      <c r="L68" s="17" t="s">
        <v>77</v>
      </c>
      <c r="M68" s="17" t="s">
        <v>77</v>
      </c>
      <c r="N68" s="17" t="s">
        <v>77</v>
      </c>
      <c r="O68" s="17" t="s">
        <v>77</v>
      </c>
      <c r="Q68" s="17" t="s">
        <v>77</v>
      </c>
    </row>
    <row r="69" spans="1:17" s="18" customFormat="1" ht="15.75">
      <c r="A69" s="19" t="s">
        <v>45</v>
      </c>
      <c r="B69" s="20">
        <v>0.0009953703703703704</v>
      </c>
      <c r="C69" s="20">
        <v>0.0008680555555555555</v>
      </c>
      <c r="D69" s="20">
        <v>0.0009490740740740741</v>
      </c>
      <c r="E69" s="20">
        <v>0.0008449074074074075</v>
      </c>
      <c r="F69" s="20">
        <v>0.0008449074074074075</v>
      </c>
      <c r="G69" s="20">
        <v>0.0010763888888888889</v>
      </c>
      <c r="H69" s="20">
        <v>0.0009722222222222221</v>
      </c>
      <c r="I69" s="20">
        <v>0.0008796296296296296</v>
      </c>
      <c r="J69" s="20">
        <v>0.0008101851851851852</v>
      </c>
      <c r="K69" s="20">
        <v>0.0007523148148148147</v>
      </c>
      <c r="L69" s="20">
        <v>0.0008101851851851852</v>
      </c>
      <c r="M69" s="20">
        <v>0.000775462962962963</v>
      </c>
      <c r="N69" s="20">
        <v>0.0008101851851851852</v>
      </c>
      <c r="O69" s="20">
        <v>0.000775462962962963</v>
      </c>
      <c r="Q69" s="20"/>
    </row>
    <row r="70" spans="1:17" s="18" customFormat="1" ht="15.75">
      <c r="A70" s="19" t="s">
        <v>46</v>
      </c>
      <c r="B70" s="20">
        <v>0.001689814814814815</v>
      </c>
      <c r="C70" s="20">
        <v>0.0014814814814814814</v>
      </c>
      <c r="D70" s="20">
        <v>0.0016319444444444445</v>
      </c>
      <c r="E70" s="20">
        <v>0.0014467592592592594</v>
      </c>
      <c r="F70" s="20">
        <v>0.0014467592592592594</v>
      </c>
      <c r="G70" s="20">
        <v>0.001875</v>
      </c>
      <c r="H70" s="20">
        <v>0.001736111111111111</v>
      </c>
      <c r="I70" s="20">
        <v>0.001574074074074074</v>
      </c>
      <c r="J70" s="20">
        <v>0.0014467592592592594</v>
      </c>
      <c r="K70" s="20">
        <v>0.0013310185185185185</v>
      </c>
      <c r="L70" s="20">
        <v>0.0014467592592592594</v>
      </c>
      <c r="M70" s="20">
        <v>0.001261574074074074</v>
      </c>
      <c r="N70" s="20">
        <v>0.0014467592592592594</v>
      </c>
      <c r="O70" s="20">
        <v>0.0012731481481481483</v>
      </c>
      <c r="Q70" s="20"/>
    </row>
    <row r="71" spans="1:17" s="18" customFormat="1" ht="15.75">
      <c r="A71" s="19" t="s">
        <v>47</v>
      </c>
      <c r="B71" s="20">
        <v>0.0018865740740740742</v>
      </c>
      <c r="C71" s="20">
        <v>0.0016550925925925926</v>
      </c>
      <c r="D71" s="20">
        <v>0.0018055555555555557</v>
      </c>
      <c r="E71" s="20">
        <v>0.0015856481481481479</v>
      </c>
      <c r="F71" s="20">
        <v>0.0015856481481481479</v>
      </c>
      <c r="G71" s="20">
        <v>0.0020833333333333333</v>
      </c>
      <c r="H71" s="20">
        <v>0.0018634259259259261</v>
      </c>
      <c r="I71" s="20">
        <v>0.001689814814814815</v>
      </c>
      <c r="J71" s="20">
        <v>0.001550925925925926</v>
      </c>
      <c r="K71" s="20">
        <v>0.0014351851851851854</v>
      </c>
      <c r="L71" s="20">
        <v>0.0015625</v>
      </c>
      <c r="M71" s="20">
        <v>0.0013773148148148147</v>
      </c>
      <c r="N71" s="20">
        <v>0.0015625</v>
      </c>
      <c r="O71" s="20">
        <v>0.001400462962962963</v>
      </c>
      <c r="Q71" s="20"/>
    </row>
    <row r="72" spans="1:17" s="18" customFormat="1" ht="15.75">
      <c r="A72" s="19" t="s">
        <v>48</v>
      </c>
      <c r="B72" s="20">
        <v>0.0037037037037037034</v>
      </c>
      <c r="C72" s="20">
        <v>0.0032407407407407406</v>
      </c>
      <c r="D72" s="20">
        <v>0.0037037037037037034</v>
      </c>
      <c r="E72" s="20">
        <v>0.003298611111111111</v>
      </c>
      <c r="F72" s="20">
        <v>0.003298611111111111</v>
      </c>
      <c r="G72" s="20">
        <v>0.0034375</v>
      </c>
      <c r="H72" s="20">
        <v>0.0030671296296296297</v>
      </c>
      <c r="I72" s="20">
        <v>0.002789351851851852</v>
      </c>
      <c r="J72" s="20">
        <v>0.0025578703703703705</v>
      </c>
      <c r="K72" s="20">
        <v>0.002361111111111111</v>
      </c>
      <c r="L72" s="20">
        <v>0.0025694444444444445</v>
      </c>
      <c r="M72" s="20">
        <v>0.002372685185185185</v>
      </c>
      <c r="N72" s="20">
        <v>0.0025694444444444445</v>
      </c>
      <c r="O72" s="20">
        <v>0.0024305555555555556</v>
      </c>
      <c r="Q72" s="20"/>
    </row>
    <row r="73" spans="1:17" s="18" customFormat="1" ht="15.75">
      <c r="A73" s="19" t="s">
        <v>61</v>
      </c>
      <c r="B73" s="20">
        <v>0.004224537037037037</v>
      </c>
      <c r="C73" s="20">
        <v>0.003761574074074074</v>
      </c>
      <c r="D73" s="20">
        <v>0.004097222222222223</v>
      </c>
      <c r="E73" s="20">
        <v>0.0036574074074074074</v>
      </c>
      <c r="F73" s="20">
        <v>0.0037152777777777774</v>
      </c>
      <c r="G73" s="20">
        <v>0.00556712962962963</v>
      </c>
      <c r="H73" s="20">
        <v>0.005162037037037037</v>
      </c>
      <c r="I73" s="20">
        <v>0.00474537037037037</v>
      </c>
      <c r="J73" s="20">
        <v>0.004432870370370371</v>
      </c>
      <c r="K73" s="20">
        <v>0.004074074074074075</v>
      </c>
      <c r="L73" s="20">
        <v>0.004212962962962963</v>
      </c>
      <c r="M73" s="20">
        <v>0.0038541666666666668</v>
      </c>
      <c r="N73" s="20">
        <v>0.004236111111111111</v>
      </c>
      <c r="O73" s="20">
        <v>0.003935185185185186</v>
      </c>
      <c r="Q73" s="20"/>
    </row>
    <row r="74" spans="1:17" s="18" customFormat="1" ht="15.75">
      <c r="A74" s="19" t="s">
        <v>62</v>
      </c>
      <c r="B74" s="20">
        <v>0.0011458333333333333</v>
      </c>
      <c r="C74" s="20">
        <v>0.0010300925925925926</v>
      </c>
      <c r="D74" s="20">
        <v>0.0010300925925925926</v>
      </c>
      <c r="E74" s="20">
        <v>0.0009375</v>
      </c>
      <c r="F74" s="20">
        <v>0.0009722222222222221</v>
      </c>
      <c r="G74" s="20">
        <v>0.0012847222222222223</v>
      </c>
      <c r="H74" s="20">
        <v>0.0011689814814814816</v>
      </c>
      <c r="I74" s="20">
        <v>0.0010763888888888889</v>
      </c>
      <c r="J74" s="20">
        <v>0.0010069444444444444</v>
      </c>
      <c r="K74" s="20">
        <v>0.0009375</v>
      </c>
      <c r="L74" s="20">
        <v>0.0009606481481481481</v>
      </c>
      <c r="M74" s="20">
        <v>0.0008912037037037036</v>
      </c>
      <c r="N74" s="20">
        <v>0.0008333333333333334</v>
      </c>
      <c r="O74" s="20">
        <v>0.000798611111111111</v>
      </c>
      <c r="Q74" s="20"/>
    </row>
    <row r="75" spans="1:17" s="18" customFormat="1" ht="15.75">
      <c r="A75" s="19" t="s">
        <v>63</v>
      </c>
      <c r="B75" s="20">
        <v>0.0029282407407407412</v>
      </c>
      <c r="C75" s="20">
        <v>0.0025694444444444445</v>
      </c>
      <c r="D75" s="20">
        <v>0.0021643518518518518</v>
      </c>
      <c r="E75" s="20">
        <v>0.0018981481481481482</v>
      </c>
      <c r="F75" s="20">
        <v>0.0019444444444444442</v>
      </c>
      <c r="G75" s="20">
        <v>0.00462962962962963</v>
      </c>
      <c r="H75" s="20">
        <v>0.004131944444444444</v>
      </c>
      <c r="I75" s="20">
        <v>0.003761574074074074</v>
      </c>
      <c r="J75" s="20">
        <v>0.0034606481481481485</v>
      </c>
      <c r="K75" s="20">
        <v>0.003194444444444444</v>
      </c>
      <c r="L75" s="20">
        <v>0.003472222222222222</v>
      </c>
      <c r="M75" s="20">
        <v>0.003194444444444444</v>
      </c>
      <c r="N75" s="20">
        <v>0.0017939814814814815</v>
      </c>
      <c r="O75" s="20">
        <v>0.0016782407407407406</v>
      </c>
      <c r="Q75" s="20"/>
    </row>
    <row r="76" spans="1:17" s="18" customFormat="1" ht="15.75">
      <c r="A76" s="19" t="s">
        <v>64</v>
      </c>
      <c r="B76" s="20">
        <v>0.007766203703703703</v>
      </c>
      <c r="C76" s="20">
        <v>0.006851851851851852</v>
      </c>
      <c r="D76" s="20">
        <v>0.0076157407407407415</v>
      </c>
      <c r="E76" s="20">
        <v>0.0067476851851851856</v>
      </c>
      <c r="F76" s="20">
        <v>0.006793981481481482</v>
      </c>
      <c r="G76" s="20">
        <v>0.007118055555555555</v>
      </c>
      <c r="H76" s="20">
        <v>0.006458333333333333</v>
      </c>
      <c r="I76" s="20">
        <v>0.005891203703703703</v>
      </c>
      <c r="J76" s="20">
        <v>0.005451388888888888</v>
      </c>
      <c r="K76" s="20">
        <v>0.005046296296296296</v>
      </c>
      <c r="L76" s="20">
        <v>0.005335648148148148</v>
      </c>
      <c r="M76" s="20">
        <v>0.004884259259259259</v>
      </c>
      <c r="N76" s="20">
        <v>0.005335648148148148</v>
      </c>
      <c r="O76" s="20">
        <v>0.004895833333333333</v>
      </c>
      <c r="Q76" s="20"/>
    </row>
    <row r="77" spans="1:17" s="30" customFormat="1" ht="15.75">
      <c r="A77" s="28" t="s">
        <v>65</v>
      </c>
      <c r="B77" s="29">
        <f aca="true" t="shared" si="8" ref="B77:Q77">GEOMEAN(1/B69,1/B70,1/B71,1/B72,1/B73,1/B74,1/B75,1/B76)*0.188442511044874</f>
        <v>76.94805139714771</v>
      </c>
      <c r="C77" s="29">
        <f t="shared" si="8"/>
        <v>87.31793498002024</v>
      </c>
      <c r="D77" s="29">
        <f t="shared" si="8"/>
        <v>82.78879974994524</v>
      </c>
      <c r="E77" s="29">
        <f t="shared" si="8"/>
        <v>93.13915094527711</v>
      </c>
      <c r="F77" s="29">
        <f t="shared" si="8"/>
        <v>92.1778077069331</v>
      </c>
      <c r="G77" s="29">
        <f t="shared" si="8"/>
        <v>68.17715355985548</v>
      </c>
      <c r="H77" s="29">
        <f t="shared" si="8"/>
        <v>75.20860050779824</v>
      </c>
      <c r="I77" s="29">
        <f t="shared" si="8"/>
        <v>82.53132769256105</v>
      </c>
      <c r="J77" s="29">
        <f t="shared" si="8"/>
        <v>89.34663883901355</v>
      </c>
      <c r="K77" s="29">
        <f t="shared" si="8"/>
        <v>96.64554450895707</v>
      </c>
      <c r="L77" s="29">
        <f t="shared" si="8"/>
        <v>90.51708689862042</v>
      </c>
      <c r="M77" s="29">
        <f t="shared" si="8"/>
        <v>99.0712855228718</v>
      </c>
      <c r="N77" s="29">
        <f t="shared" si="8"/>
        <v>99.9999999999998</v>
      </c>
      <c r="O77" s="29">
        <f t="shared" si="8"/>
        <v>107.86463019826286</v>
      </c>
      <c r="Q77" s="29" t="e">
        <f t="shared" si="8"/>
        <v>#DIV/0!</v>
      </c>
    </row>
    <row r="78" spans="1:17" s="3" customFormat="1" ht="20.25">
      <c r="A78" s="2" t="s">
        <v>72</v>
      </c>
      <c r="B78" s="12" t="s">
        <v>77</v>
      </c>
      <c r="C78" s="12" t="s">
        <v>77</v>
      </c>
      <c r="D78" s="12" t="s">
        <v>77</v>
      </c>
      <c r="E78" s="12" t="s">
        <v>77</v>
      </c>
      <c r="F78" s="12" t="s">
        <v>77</v>
      </c>
      <c r="G78" s="12" t="s">
        <v>77</v>
      </c>
      <c r="H78" s="12" t="s">
        <v>77</v>
      </c>
      <c r="I78" s="12" t="s">
        <v>77</v>
      </c>
      <c r="J78" s="12" t="s">
        <v>77</v>
      </c>
      <c r="K78" s="12" t="s">
        <v>77</v>
      </c>
      <c r="L78" s="12" t="s">
        <v>77</v>
      </c>
      <c r="M78" s="12" t="s">
        <v>77</v>
      </c>
      <c r="N78" s="12" t="s">
        <v>77</v>
      </c>
      <c r="O78" s="12" t="s">
        <v>77</v>
      </c>
      <c r="Q78" s="12" t="s">
        <v>77</v>
      </c>
    </row>
    <row r="79" spans="1:17" s="3" customFormat="1" ht="15.75">
      <c r="A79" s="4" t="s">
        <v>49</v>
      </c>
      <c r="B79" s="32">
        <v>114</v>
      </c>
      <c r="C79" s="32">
        <v>115</v>
      </c>
      <c r="D79" s="32">
        <v>116</v>
      </c>
      <c r="E79" s="32">
        <v>116</v>
      </c>
      <c r="F79" s="32">
        <v>116</v>
      </c>
      <c r="G79" s="32">
        <v>98</v>
      </c>
      <c r="H79" s="32">
        <v>99</v>
      </c>
      <c r="I79" s="32">
        <v>100</v>
      </c>
      <c r="J79" s="32">
        <v>104</v>
      </c>
      <c r="K79" s="32">
        <v>107</v>
      </c>
      <c r="L79" s="32">
        <v>113</v>
      </c>
      <c r="M79" s="32">
        <v>117</v>
      </c>
      <c r="N79" s="32">
        <v>122</v>
      </c>
      <c r="O79" s="32">
        <v>118</v>
      </c>
      <c r="Q79" s="32"/>
    </row>
    <row r="80" spans="1:17" s="3" customFormat="1" ht="15.75">
      <c r="A80" s="4" t="s">
        <v>50</v>
      </c>
      <c r="B80" s="32">
        <v>53</v>
      </c>
      <c r="C80" s="32">
        <v>55</v>
      </c>
      <c r="D80" s="32">
        <v>54</v>
      </c>
      <c r="E80" s="32">
        <v>55</v>
      </c>
      <c r="F80" s="32">
        <v>54</v>
      </c>
      <c r="G80" s="32">
        <v>54</v>
      </c>
      <c r="H80" s="32">
        <v>54</v>
      </c>
      <c r="I80" s="32">
        <v>55</v>
      </c>
      <c r="J80" s="32">
        <v>55</v>
      </c>
      <c r="K80" s="32">
        <v>56</v>
      </c>
      <c r="L80" s="32">
        <v>57</v>
      </c>
      <c r="M80" s="32">
        <v>57</v>
      </c>
      <c r="N80" s="32">
        <v>57</v>
      </c>
      <c r="O80" s="32">
        <v>57</v>
      </c>
      <c r="Q80" s="32"/>
    </row>
    <row r="81" spans="1:17" s="3" customFormat="1" ht="15.75">
      <c r="A81" s="4" t="s">
        <v>51</v>
      </c>
      <c r="B81" s="32">
        <v>44</v>
      </c>
      <c r="C81" s="32">
        <v>45</v>
      </c>
      <c r="D81" s="32">
        <v>45</v>
      </c>
      <c r="E81" s="32">
        <v>46</v>
      </c>
      <c r="F81" s="32">
        <v>45</v>
      </c>
      <c r="G81" s="32">
        <v>46</v>
      </c>
      <c r="H81" s="32">
        <v>46</v>
      </c>
      <c r="I81" s="32">
        <v>47</v>
      </c>
      <c r="J81" s="32">
        <v>47</v>
      </c>
      <c r="K81" s="32">
        <v>48</v>
      </c>
      <c r="L81" s="32">
        <v>50</v>
      </c>
      <c r="M81" s="32">
        <v>50</v>
      </c>
      <c r="N81" s="32">
        <v>51</v>
      </c>
      <c r="O81" s="32">
        <v>51</v>
      </c>
      <c r="Q81" s="32"/>
    </row>
    <row r="82" spans="1:17" s="3" customFormat="1" ht="15.75">
      <c r="A82" s="4" t="s">
        <v>52</v>
      </c>
      <c r="B82" s="8">
        <v>16.56</v>
      </c>
      <c r="C82" s="8">
        <v>18.68</v>
      </c>
      <c r="D82" s="8">
        <v>18.41</v>
      </c>
      <c r="E82" s="8">
        <v>19.5</v>
      </c>
      <c r="F82" s="8">
        <v>18.52</v>
      </c>
      <c r="G82" s="8">
        <v>14.33</v>
      </c>
      <c r="H82" s="8">
        <v>15.18</v>
      </c>
      <c r="I82" s="8">
        <v>16.25</v>
      </c>
      <c r="J82" s="8">
        <v>17.83</v>
      </c>
      <c r="K82" s="8">
        <v>18.97</v>
      </c>
      <c r="L82" s="8">
        <v>19.55</v>
      </c>
      <c r="M82" s="8">
        <v>21</v>
      </c>
      <c r="N82" s="8">
        <v>20.49</v>
      </c>
      <c r="O82" s="8">
        <v>22.13</v>
      </c>
      <c r="Q82" s="8"/>
    </row>
    <row r="83" spans="1:17" s="3" customFormat="1" ht="15.75">
      <c r="A83" s="4" t="s">
        <v>53</v>
      </c>
      <c r="B83" s="32">
        <v>99</v>
      </c>
      <c r="C83" s="32">
        <v>108</v>
      </c>
      <c r="D83" s="32">
        <v>104</v>
      </c>
      <c r="E83" s="32">
        <v>112</v>
      </c>
      <c r="F83" s="32">
        <v>108</v>
      </c>
      <c r="G83" s="32">
        <v>87</v>
      </c>
      <c r="H83" s="32">
        <v>92</v>
      </c>
      <c r="I83" s="32">
        <v>97</v>
      </c>
      <c r="J83" s="32">
        <v>103</v>
      </c>
      <c r="K83" s="32">
        <v>106</v>
      </c>
      <c r="L83" s="32">
        <v>116</v>
      </c>
      <c r="M83" s="32">
        <v>120</v>
      </c>
      <c r="N83" s="32">
        <v>120</v>
      </c>
      <c r="O83" s="32">
        <v>122</v>
      </c>
      <c r="Q83" s="32"/>
    </row>
    <row r="84" spans="1:17" s="3" customFormat="1" ht="15.75">
      <c r="A84" s="4" t="s">
        <v>54</v>
      </c>
      <c r="B84" s="32">
        <v>93</v>
      </c>
      <c r="C84" s="32">
        <v>95</v>
      </c>
      <c r="D84" s="32">
        <v>99</v>
      </c>
      <c r="E84" s="32">
        <v>113</v>
      </c>
      <c r="F84" s="32">
        <v>93</v>
      </c>
      <c r="G84" s="32">
        <v>55</v>
      </c>
      <c r="H84" s="32">
        <v>59</v>
      </c>
      <c r="I84" s="32">
        <v>65</v>
      </c>
      <c r="J84" s="32">
        <v>69</v>
      </c>
      <c r="K84" s="32">
        <v>72</v>
      </c>
      <c r="L84" s="32">
        <v>84</v>
      </c>
      <c r="M84" s="32">
        <v>81</v>
      </c>
      <c r="N84" s="32">
        <v>106</v>
      </c>
      <c r="O84" s="32">
        <v>113</v>
      </c>
      <c r="Q84" s="32"/>
    </row>
    <row r="85" spans="1:17" s="3" customFormat="1" ht="15.75">
      <c r="A85" s="4" t="s">
        <v>55</v>
      </c>
      <c r="B85" s="32">
        <v>40</v>
      </c>
      <c r="C85" s="32">
        <v>43</v>
      </c>
      <c r="D85" s="32">
        <v>42</v>
      </c>
      <c r="E85" s="32">
        <v>45</v>
      </c>
      <c r="F85" s="32">
        <v>41</v>
      </c>
      <c r="G85" s="32">
        <v>31</v>
      </c>
      <c r="H85" s="32">
        <v>32</v>
      </c>
      <c r="I85" s="32">
        <v>33</v>
      </c>
      <c r="J85" s="32">
        <v>35</v>
      </c>
      <c r="K85" s="32">
        <v>37</v>
      </c>
      <c r="L85" s="32">
        <v>44</v>
      </c>
      <c r="M85" s="32">
        <v>48</v>
      </c>
      <c r="N85" s="32">
        <v>49</v>
      </c>
      <c r="O85" s="32">
        <v>54</v>
      </c>
      <c r="Q85" s="32"/>
    </row>
    <row r="86" spans="1:17" s="30" customFormat="1" ht="15.75">
      <c r="A86" s="28" t="s">
        <v>65</v>
      </c>
      <c r="B86" s="29">
        <f aca="true" t="shared" si="9" ref="B86:Q86">GEOMEAN(B79,B80,B81,B82,B83,B84,B85)*1.55595027082919</f>
        <v>86.35015505320811</v>
      </c>
      <c r="C86" s="29">
        <f t="shared" si="9"/>
        <v>91.02832080242096</v>
      </c>
      <c r="D86" s="29">
        <f t="shared" si="9"/>
        <v>90.45433998201537</v>
      </c>
      <c r="E86" s="29">
        <f t="shared" si="9"/>
        <v>95.40795435244985</v>
      </c>
      <c r="F86" s="29">
        <f t="shared" si="9"/>
        <v>89.90141802528873</v>
      </c>
      <c r="G86" s="29">
        <f t="shared" si="9"/>
        <v>73.3508843881912</v>
      </c>
      <c r="H86" s="29">
        <f t="shared" si="9"/>
        <v>75.75348606872815</v>
      </c>
      <c r="I86" s="29">
        <f t="shared" si="9"/>
        <v>79.05441569091188</v>
      </c>
      <c r="J86" s="29">
        <f t="shared" si="9"/>
        <v>82.64101716257251</v>
      </c>
      <c r="K86" s="29">
        <f t="shared" si="9"/>
        <v>85.72325143296456</v>
      </c>
      <c r="L86" s="29">
        <f t="shared" si="9"/>
        <v>92.87311253883534</v>
      </c>
      <c r="M86" s="29">
        <f t="shared" si="9"/>
        <v>95.44045496339507</v>
      </c>
      <c r="N86" s="29">
        <f t="shared" si="9"/>
        <v>99.99999999999993</v>
      </c>
      <c r="O86" s="29">
        <f t="shared" si="9"/>
        <v>103.21197008275179</v>
      </c>
      <c r="Q86" s="29" t="e">
        <f t="shared" si="9"/>
        <v>#NUM!</v>
      </c>
    </row>
    <row r="87" spans="1:17" s="18" customFormat="1" ht="20.25">
      <c r="A87" s="16" t="s">
        <v>73</v>
      </c>
      <c r="B87" s="17" t="s">
        <v>77</v>
      </c>
      <c r="C87" s="17" t="s">
        <v>77</v>
      </c>
      <c r="D87" s="17" t="s">
        <v>77</v>
      </c>
      <c r="E87" s="17" t="s">
        <v>77</v>
      </c>
      <c r="F87" s="17" t="s">
        <v>77</v>
      </c>
      <c r="G87" s="17" t="s">
        <v>77</v>
      </c>
      <c r="H87" s="17" t="s">
        <v>77</v>
      </c>
      <c r="I87" s="17" t="s">
        <v>77</v>
      </c>
      <c r="J87" s="17" t="s">
        <v>77</v>
      </c>
      <c r="K87" s="17" t="s">
        <v>77</v>
      </c>
      <c r="L87" s="17" t="s">
        <v>77</v>
      </c>
      <c r="M87" s="17" t="s">
        <v>77</v>
      </c>
      <c r="N87" s="17" t="s">
        <v>77</v>
      </c>
      <c r="O87" s="17" t="s">
        <v>77</v>
      </c>
      <c r="Q87" s="17" t="s">
        <v>77</v>
      </c>
    </row>
    <row r="88" spans="1:17" s="18" customFormat="1" ht="15.75">
      <c r="A88" s="19" t="s">
        <v>56</v>
      </c>
      <c r="B88" s="20">
        <v>0.009722222222222222</v>
      </c>
      <c r="C88" s="20">
        <v>0.00875</v>
      </c>
      <c r="D88" s="20">
        <v>0.009328703703703704</v>
      </c>
      <c r="E88" s="20">
        <v>0.008425925925925925</v>
      </c>
      <c r="F88" s="20">
        <v>0.008472222222222221</v>
      </c>
      <c r="G88" s="20">
        <v>0.008217592592592594</v>
      </c>
      <c r="H88" s="20">
        <v>0.007870370370370371</v>
      </c>
      <c r="I88" s="20">
        <v>0.00755787037037037</v>
      </c>
      <c r="J88" s="20">
        <v>0.007106481481481481</v>
      </c>
      <c r="K88" s="20">
        <v>0.006111111111111111</v>
      </c>
      <c r="L88" s="20">
        <v>0.006435185185185186</v>
      </c>
      <c r="M88" s="20">
        <v>0.005509259259259259</v>
      </c>
      <c r="N88" s="20">
        <v>0.0059722222222222225</v>
      </c>
      <c r="O88" s="20">
        <v>0.00568287037037037</v>
      </c>
      <c r="Q88" s="20"/>
    </row>
    <row r="89" spans="1:17" s="18" customFormat="1" ht="15.75">
      <c r="A89" s="19" t="s">
        <v>57</v>
      </c>
      <c r="B89" s="20">
        <v>0.018483796296296297</v>
      </c>
      <c r="C89" s="20">
        <v>0.016238425925925924</v>
      </c>
      <c r="D89" s="20">
        <v>0.017719907407407406</v>
      </c>
      <c r="E89" s="20">
        <v>0.01568287037037037</v>
      </c>
      <c r="F89" s="20">
        <v>0.015787037037037037</v>
      </c>
      <c r="G89" s="20">
        <v>0.017824074074074076</v>
      </c>
      <c r="H89" s="20">
        <v>0.016238425925925924</v>
      </c>
      <c r="I89" s="20">
        <v>0.014791666666666668</v>
      </c>
      <c r="J89" s="20">
        <v>0.013587962962962963</v>
      </c>
      <c r="K89" s="20">
        <v>0.012569444444444446</v>
      </c>
      <c r="L89" s="20">
        <v>0.013541666666666667</v>
      </c>
      <c r="M89" s="20">
        <v>0.011863425925925925</v>
      </c>
      <c r="N89" s="20">
        <v>0.013530092592592594</v>
      </c>
      <c r="O89" s="20">
        <v>0.011979166666666666</v>
      </c>
      <c r="Q89" s="20"/>
    </row>
    <row r="90" spans="1:17" s="18" customFormat="1" ht="15.75">
      <c r="A90" s="19" t="s">
        <v>58</v>
      </c>
      <c r="B90" s="22">
        <v>48575</v>
      </c>
      <c r="C90" s="22">
        <v>42677</v>
      </c>
      <c r="D90" s="22">
        <v>35318</v>
      </c>
      <c r="E90" s="22">
        <v>31329</v>
      </c>
      <c r="F90" s="22">
        <v>31663</v>
      </c>
      <c r="G90" s="22">
        <v>67840</v>
      </c>
      <c r="H90" s="22">
        <v>61825</v>
      </c>
      <c r="I90" s="22">
        <v>56327</v>
      </c>
      <c r="J90" s="22">
        <v>51623</v>
      </c>
      <c r="K90" s="22">
        <v>47905</v>
      </c>
      <c r="L90" s="22">
        <v>51254</v>
      </c>
      <c r="M90" s="22">
        <v>46110</v>
      </c>
      <c r="N90" s="22">
        <v>26398</v>
      </c>
      <c r="O90" s="22">
        <v>24068</v>
      </c>
      <c r="Q90" s="22"/>
    </row>
    <row r="91" spans="1:17" s="18" customFormat="1" ht="15.75">
      <c r="A91" s="19" t="s">
        <v>59</v>
      </c>
      <c r="B91" s="20">
        <v>0.033344907407407406</v>
      </c>
      <c r="C91" s="20">
        <v>0.029479166666666667</v>
      </c>
      <c r="D91" s="20">
        <v>0.03189814814814815</v>
      </c>
      <c r="E91" s="20">
        <v>0.028402777777777777</v>
      </c>
      <c r="F91" s="20">
        <v>0.028796296296296296</v>
      </c>
      <c r="G91" s="20">
        <v>0.03543981481481481</v>
      </c>
      <c r="H91" s="20">
        <v>0.03277777777777778</v>
      </c>
      <c r="I91" s="20">
        <v>0.030162037037037032</v>
      </c>
      <c r="J91" s="20">
        <v>0.027962962962962964</v>
      </c>
      <c r="K91" s="20">
        <v>0.026041666666666668</v>
      </c>
      <c r="L91" s="20">
        <v>0.025879629629629627</v>
      </c>
      <c r="M91" s="20">
        <v>0.024525462962962968</v>
      </c>
      <c r="N91" s="20">
        <v>0.025810185185185183</v>
      </c>
      <c r="O91" s="20">
        <v>0.024756944444444443</v>
      </c>
      <c r="Q91" s="20"/>
    </row>
    <row r="92" spans="1:17" s="18" customFormat="1" ht="15.75">
      <c r="A92" s="19" t="s">
        <v>60</v>
      </c>
      <c r="B92" s="20">
        <v>0.020833333333333332</v>
      </c>
      <c r="C92" s="20">
        <v>0.01826388888888889</v>
      </c>
      <c r="D92" s="20">
        <v>0.02</v>
      </c>
      <c r="E92" s="20">
        <v>0.017604166666666667</v>
      </c>
      <c r="F92" s="20">
        <v>0.01769675925925926</v>
      </c>
      <c r="G92" s="20">
        <v>0.01909722222222222</v>
      </c>
      <c r="H92" s="20">
        <v>0.01765046296296296</v>
      </c>
      <c r="I92" s="20">
        <v>0.016087962962962964</v>
      </c>
      <c r="J92" s="20">
        <v>0.014780092592592595</v>
      </c>
      <c r="K92" s="20">
        <v>0.013668981481481482</v>
      </c>
      <c r="L92" s="20">
        <v>0.014710648148148148</v>
      </c>
      <c r="M92" s="20">
        <v>0.013854166666666666</v>
      </c>
      <c r="N92" s="20">
        <v>0.014710648148148148</v>
      </c>
      <c r="O92" s="20">
        <v>0.01400462962962963</v>
      </c>
      <c r="Q92" s="20"/>
    </row>
    <row r="93" spans="1:17" s="30" customFormat="1" ht="15.75">
      <c r="A93" s="28" t="s">
        <v>65</v>
      </c>
      <c r="B93" s="29">
        <f aca="true" t="shared" si="10" ref="B93:Q93">GEOMEAN(1/B88,1/B89,1/B90,1/B91,1/B92)*24.0816442378349</f>
        <v>66.8551049975536</v>
      </c>
      <c r="C93" s="29">
        <f t="shared" si="10"/>
        <v>75.6685255483388</v>
      </c>
      <c r="D93" s="29">
        <f t="shared" si="10"/>
        <v>73.7006423368475</v>
      </c>
      <c r="E93" s="29">
        <f t="shared" si="10"/>
        <v>82.88824306595265</v>
      </c>
      <c r="F93" s="29">
        <f t="shared" si="10"/>
        <v>82.19966648282929</v>
      </c>
      <c r="G93" s="29">
        <f t="shared" si="10"/>
        <v>65.48567709611854</v>
      </c>
      <c r="H93" s="29">
        <f t="shared" si="10"/>
        <v>70.74216874935802</v>
      </c>
      <c r="I93" s="29">
        <f t="shared" si="10"/>
        <v>76.67736086450681</v>
      </c>
      <c r="J93" s="29">
        <f t="shared" si="10"/>
        <v>82.96666310713469</v>
      </c>
      <c r="K93" s="29">
        <f t="shared" si="10"/>
        <v>90.83259643037236</v>
      </c>
      <c r="L93" s="29">
        <f t="shared" si="10"/>
        <v>86.21363899874726</v>
      </c>
      <c r="M93" s="29">
        <f t="shared" si="10"/>
        <v>95.41725549225151</v>
      </c>
      <c r="N93" s="29">
        <f t="shared" si="10"/>
        <v>100.00000000000003</v>
      </c>
      <c r="O93" s="29">
        <f t="shared" si="10"/>
        <v>107.35086056603396</v>
      </c>
      <c r="Q93" s="29" t="e">
        <f t="shared" si="10"/>
        <v>#DIV/0!</v>
      </c>
    </row>
    <row r="94" spans="1:17" s="13" customFormat="1" ht="33">
      <c r="A94" s="13" t="s">
        <v>89</v>
      </c>
      <c r="B94" s="25">
        <f aca="true" t="shared" si="11" ref="B94:Q94">AVERAGE(B67,B77,B86,B93)</f>
        <v>78.43238716558018</v>
      </c>
      <c r="C94" s="25">
        <f t="shared" si="11"/>
        <v>86.4760212316396</v>
      </c>
      <c r="D94" s="25">
        <f t="shared" si="11"/>
        <v>83.82947503297396</v>
      </c>
      <c r="E94" s="25">
        <f t="shared" si="11"/>
        <v>92.01720416875636</v>
      </c>
      <c r="F94" s="25">
        <f t="shared" si="11"/>
        <v>88.93904162369603</v>
      </c>
      <c r="G94" s="25">
        <f t="shared" si="11"/>
        <v>69.13535963110185</v>
      </c>
      <c r="H94" s="25">
        <f t="shared" si="11"/>
        <v>73.86387847896863</v>
      </c>
      <c r="I94" s="25">
        <f t="shared" si="11"/>
        <v>79.16928858343569</v>
      </c>
      <c r="J94" s="25">
        <f t="shared" si="11"/>
        <v>84.47207344206674</v>
      </c>
      <c r="K94" s="25">
        <f t="shared" si="11"/>
        <v>90.26439400363925</v>
      </c>
      <c r="L94" s="25">
        <f t="shared" si="11"/>
        <v>91.45985717194185</v>
      </c>
      <c r="M94" s="25">
        <f t="shared" si="11"/>
        <v>97.16196579376653</v>
      </c>
      <c r="N94" s="25">
        <f t="shared" si="11"/>
        <v>99.99999999999997</v>
      </c>
      <c r="O94" s="25">
        <f t="shared" si="11"/>
        <v>105.96112392249896</v>
      </c>
      <c r="Q94" s="25" t="e">
        <f t="shared" si="11"/>
        <v>#DIV/0!</v>
      </c>
    </row>
    <row r="95" spans="1:17" s="26" customFormat="1" ht="33">
      <c r="A95" s="26" t="s">
        <v>90</v>
      </c>
      <c r="B95" s="27">
        <f aca="true" t="shared" si="12" ref="B95:Q95">AVERAGE(B61,B94)</f>
        <v>77.08411354142716</v>
      </c>
      <c r="C95" s="27">
        <f t="shared" si="12"/>
        <v>85.11312699213698</v>
      </c>
      <c r="D95" s="27">
        <f t="shared" si="12"/>
        <v>82.29466537159934</v>
      </c>
      <c r="E95" s="27">
        <f t="shared" si="12"/>
        <v>90.84163692709768</v>
      </c>
      <c r="F95" s="27">
        <f t="shared" si="12"/>
        <v>88.13100834407655</v>
      </c>
      <c r="G95" s="27">
        <f t="shared" si="12"/>
        <v>68.25204492927591</v>
      </c>
      <c r="H95" s="27">
        <f t="shared" si="12"/>
        <v>73.26271388498152</v>
      </c>
      <c r="I95" s="27">
        <f t="shared" si="12"/>
        <v>78.79731551490471</v>
      </c>
      <c r="J95" s="27">
        <f t="shared" si="12"/>
        <v>84.14557560496257</v>
      </c>
      <c r="K95" s="27">
        <f t="shared" si="12"/>
        <v>89.90787626748607</v>
      </c>
      <c r="L95" s="27">
        <f t="shared" si="12"/>
        <v>90.69610231384624</v>
      </c>
      <c r="M95" s="27">
        <f t="shared" si="12"/>
        <v>96.39772383448636</v>
      </c>
      <c r="N95" s="27">
        <f t="shared" si="12"/>
        <v>99.99999999999996</v>
      </c>
      <c r="O95" s="27">
        <f t="shared" si="12"/>
        <v>106.12673968184049</v>
      </c>
      <c r="Q95" s="27" t="e">
        <f t="shared" si="12"/>
        <v>#DIV/0!</v>
      </c>
    </row>
    <row r="96" spans="1:17" s="3" customFormat="1" ht="20.25">
      <c r="A96" s="2" t="s">
        <v>82</v>
      </c>
      <c r="B96" s="12" t="s">
        <v>77</v>
      </c>
      <c r="C96" s="12" t="s">
        <v>77</v>
      </c>
      <c r="D96" s="12" t="s">
        <v>77</v>
      </c>
      <c r="E96" s="12" t="s">
        <v>77</v>
      </c>
      <c r="F96" s="12" t="s">
        <v>77</v>
      </c>
      <c r="G96" s="12" t="s">
        <v>77</v>
      </c>
      <c r="H96" s="12" t="s">
        <v>77</v>
      </c>
      <c r="I96" s="12" t="s">
        <v>77</v>
      </c>
      <c r="J96" s="12" t="s">
        <v>77</v>
      </c>
      <c r="K96" s="12" t="s">
        <v>77</v>
      </c>
      <c r="L96" s="12" t="s">
        <v>77</v>
      </c>
      <c r="M96" s="12" t="s">
        <v>77</v>
      </c>
      <c r="N96" s="12" t="s">
        <v>77</v>
      </c>
      <c r="O96" s="12" t="s">
        <v>77</v>
      </c>
      <c r="Q96" s="12" t="s">
        <v>77</v>
      </c>
    </row>
    <row r="97" spans="1:17" s="3" customFormat="1" ht="15.75">
      <c r="A97" s="4" t="s">
        <v>83</v>
      </c>
      <c r="B97" s="12" t="s">
        <v>77</v>
      </c>
      <c r="C97" s="12" t="s">
        <v>77</v>
      </c>
      <c r="D97" s="12" t="s">
        <v>77</v>
      </c>
      <c r="E97" s="12" t="s">
        <v>77</v>
      </c>
      <c r="F97" s="12" t="s">
        <v>77</v>
      </c>
      <c r="G97" s="12" t="s">
        <v>77</v>
      </c>
      <c r="H97" s="12" t="s">
        <v>77</v>
      </c>
      <c r="I97" s="12" t="s">
        <v>77</v>
      </c>
      <c r="J97" s="12" t="s">
        <v>77</v>
      </c>
      <c r="K97" s="12" t="s">
        <v>77</v>
      </c>
      <c r="L97" s="12" t="s">
        <v>77</v>
      </c>
      <c r="M97" s="12" t="s">
        <v>77</v>
      </c>
      <c r="N97" s="12" t="s">
        <v>77</v>
      </c>
      <c r="O97" s="12" t="s">
        <v>77</v>
      </c>
      <c r="Q97" s="12" t="s">
        <v>77</v>
      </c>
    </row>
    <row r="98" spans="1:17" s="3" customFormat="1" ht="12.75">
      <c r="A98" s="3" t="s">
        <v>84</v>
      </c>
      <c r="B98" s="23">
        <v>43.1</v>
      </c>
      <c r="C98" s="23">
        <v>62.5</v>
      </c>
      <c r="D98" s="23">
        <v>45.2</v>
      </c>
      <c r="E98" s="23">
        <v>87.1</v>
      </c>
      <c r="F98" s="23">
        <v>87.1</v>
      </c>
      <c r="G98" s="23">
        <v>27</v>
      </c>
      <c r="H98" s="23">
        <v>26.5</v>
      </c>
      <c r="I98" s="23">
        <v>26.8</v>
      </c>
      <c r="J98" s="23">
        <v>28.5</v>
      </c>
      <c r="K98" s="23">
        <v>28.9</v>
      </c>
      <c r="L98" s="23">
        <v>33.1</v>
      </c>
      <c r="M98" s="23">
        <v>7</v>
      </c>
      <c r="N98" s="23">
        <v>33.6</v>
      </c>
      <c r="O98" s="23">
        <v>18.4</v>
      </c>
      <c r="Q98" s="23"/>
    </row>
    <row r="99" spans="1:17" s="3" customFormat="1" ht="12.75">
      <c r="A99" s="3" t="s">
        <v>85</v>
      </c>
      <c r="B99" s="23">
        <v>12.35</v>
      </c>
      <c r="C99" s="23">
        <v>12.7</v>
      </c>
      <c r="D99" s="23">
        <v>12.5</v>
      </c>
      <c r="E99" s="23">
        <v>12.17</v>
      </c>
      <c r="F99" s="23">
        <v>12.17</v>
      </c>
      <c r="G99" s="23">
        <v>11.87</v>
      </c>
      <c r="H99" s="23">
        <v>11.91</v>
      </c>
      <c r="I99" s="23">
        <v>11.91</v>
      </c>
      <c r="J99" s="23">
        <v>11.93</v>
      </c>
      <c r="K99" s="23">
        <v>11.95</v>
      </c>
      <c r="L99" s="23">
        <v>12.28</v>
      </c>
      <c r="M99" s="23">
        <v>12.32</v>
      </c>
      <c r="N99" s="23">
        <v>12.29</v>
      </c>
      <c r="O99" s="23">
        <v>12.32</v>
      </c>
      <c r="Q99" s="23"/>
    </row>
    <row r="100" spans="1:17" s="28" customFormat="1" ht="15.75">
      <c r="A100" s="28" t="s">
        <v>87</v>
      </c>
      <c r="B100" s="31">
        <f aca="true" t="shared" si="13" ref="B100:Q100">B98*0.001/0.025*B99</f>
        <v>21.2914</v>
      </c>
      <c r="C100" s="31">
        <f t="shared" si="13"/>
        <v>31.75</v>
      </c>
      <c r="D100" s="31">
        <f t="shared" si="13"/>
        <v>22.6</v>
      </c>
      <c r="E100" s="31">
        <f t="shared" si="13"/>
        <v>42.400279999999995</v>
      </c>
      <c r="F100" s="31">
        <f t="shared" si="13"/>
        <v>42.400279999999995</v>
      </c>
      <c r="G100" s="31">
        <f t="shared" si="13"/>
        <v>12.819599999999998</v>
      </c>
      <c r="H100" s="31">
        <f t="shared" si="13"/>
        <v>12.624599999999997</v>
      </c>
      <c r="I100" s="31">
        <f t="shared" si="13"/>
        <v>12.767520000000001</v>
      </c>
      <c r="J100" s="31">
        <f t="shared" si="13"/>
        <v>13.6002</v>
      </c>
      <c r="K100" s="31">
        <f t="shared" si="13"/>
        <v>13.814199999999998</v>
      </c>
      <c r="L100" s="31">
        <f t="shared" si="13"/>
        <v>16.25872</v>
      </c>
      <c r="M100" s="31">
        <f t="shared" si="13"/>
        <v>3.4495999999999998</v>
      </c>
      <c r="N100" s="31">
        <f t="shared" si="13"/>
        <v>16.51776</v>
      </c>
      <c r="O100" s="31">
        <f t="shared" si="13"/>
        <v>9.06752</v>
      </c>
      <c r="Q100" s="31">
        <f t="shared" si="13"/>
        <v>0</v>
      </c>
    </row>
    <row r="101" spans="1:17" s="3" customFormat="1" ht="15.75">
      <c r="A101" s="4" t="s">
        <v>86</v>
      </c>
      <c r="B101" s="12" t="s">
        <v>77</v>
      </c>
      <c r="C101" s="12" t="s">
        <v>77</v>
      </c>
      <c r="D101" s="12" t="s">
        <v>77</v>
      </c>
      <c r="E101" s="12" t="s">
        <v>77</v>
      </c>
      <c r="F101" s="12" t="s">
        <v>77</v>
      </c>
      <c r="G101" s="12" t="s">
        <v>77</v>
      </c>
      <c r="H101" s="12" t="s">
        <v>77</v>
      </c>
      <c r="I101" s="12" t="s">
        <v>77</v>
      </c>
      <c r="J101" s="12" t="s">
        <v>77</v>
      </c>
      <c r="K101" s="12" t="s">
        <v>77</v>
      </c>
      <c r="L101" s="12" t="s">
        <v>77</v>
      </c>
      <c r="M101" s="12" t="s">
        <v>77</v>
      </c>
      <c r="N101" s="12" t="s">
        <v>77</v>
      </c>
      <c r="O101" s="12" t="s">
        <v>77</v>
      </c>
      <c r="Q101" s="12" t="s">
        <v>77</v>
      </c>
    </row>
    <row r="102" spans="1:17" s="3" customFormat="1" ht="12.75">
      <c r="A102" s="3" t="s">
        <v>84</v>
      </c>
      <c r="B102" s="23">
        <v>135.2</v>
      </c>
      <c r="C102" s="23">
        <v>198.6</v>
      </c>
      <c r="D102" s="23">
        <v>163.6</v>
      </c>
      <c r="E102" s="23">
        <v>274.6</v>
      </c>
      <c r="F102" s="23">
        <v>274.6</v>
      </c>
      <c r="G102" s="23">
        <v>66.4</v>
      </c>
      <c r="H102" s="23">
        <v>68.2</v>
      </c>
      <c r="I102" s="23">
        <v>72.3</v>
      </c>
      <c r="J102" s="23">
        <v>80.5</v>
      </c>
      <c r="K102" s="23">
        <v>86.3</v>
      </c>
      <c r="L102" s="23">
        <v>82.8</v>
      </c>
      <c r="M102" s="23">
        <v>38.8</v>
      </c>
      <c r="N102" s="23">
        <v>137.4</v>
      </c>
      <c r="O102" s="23">
        <v>87.6</v>
      </c>
      <c r="Q102" s="23"/>
    </row>
    <row r="103" spans="1:17" s="3" customFormat="1" ht="12.75">
      <c r="A103" s="3" t="s">
        <v>85</v>
      </c>
      <c r="B103" s="23">
        <v>11.78</v>
      </c>
      <c r="C103" s="23">
        <v>11.78</v>
      </c>
      <c r="D103" s="23">
        <v>11.81</v>
      </c>
      <c r="E103" s="23">
        <v>11.83</v>
      </c>
      <c r="F103" s="23">
        <v>11.83</v>
      </c>
      <c r="G103" s="23">
        <v>11.81</v>
      </c>
      <c r="H103" s="23">
        <v>11.82</v>
      </c>
      <c r="I103" s="23">
        <v>11.85</v>
      </c>
      <c r="J103" s="23">
        <v>11.87</v>
      </c>
      <c r="K103" s="23">
        <v>11.91</v>
      </c>
      <c r="L103" s="23">
        <v>12.19</v>
      </c>
      <c r="M103" s="23">
        <v>12.26</v>
      </c>
      <c r="N103" s="23">
        <v>12.1</v>
      </c>
      <c r="O103" s="23">
        <v>12.18</v>
      </c>
      <c r="Q103" s="23"/>
    </row>
    <row r="104" spans="1:17" s="28" customFormat="1" ht="15.75">
      <c r="A104" s="28" t="s">
        <v>87</v>
      </c>
      <c r="B104" s="31">
        <f aca="true" t="shared" si="14" ref="B104:Q104">B102*0.001/0.025*B103</f>
        <v>63.70623999999999</v>
      </c>
      <c r="C104" s="31">
        <f t="shared" si="14"/>
        <v>93.58032</v>
      </c>
      <c r="D104" s="31">
        <f t="shared" si="14"/>
        <v>77.28464</v>
      </c>
      <c r="E104" s="31">
        <f t="shared" si="14"/>
        <v>129.94072</v>
      </c>
      <c r="F104" s="31">
        <f t="shared" si="14"/>
        <v>129.94072</v>
      </c>
      <c r="G104" s="31">
        <f t="shared" si="14"/>
        <v>31.367359999999998</v>
      </c>
      <c r="H104" s="31">
        <f t="shared" si="14"/>
        <v>32.244960000000006</v>
      </c>
      <c r="I104" s="31">
        <f t="shared" si="14"/>
        <v>34.270199999999996</v>
      </c>
      <c r="J104" s="31">
        <f t="shared" si="14"/>
        <v>38.221399999999996</v>
      </c>
      <c r="K104" s="31">
        <f t="shared" si="14"/>
        <v>41.11332</v>
      </c>
      <c r="L104" s="31">
        <f t="shared" si="14"/>
        <v>40.373279999999994</v>
      </c>
      <c r="M104" s="31">
        <f t="shared" si="14"/>
        <v>19.02752</v>
      </c>
      <c r="N104" s="31">
        <f t="shared" si="14"/>
        <v>66.5016</v>
      </c>
      <c r="O104" s="31">
        <f t="shared" si="14"/>
        <v>42.67871999999999</v>
      </c>
      <c r="Q104" s="31">
        <f t="shared" si="14"/>
        <v>0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Arkansas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2008-04-30T11:47:53Z</dcterms:created>
  <dcterms:modified xsi:type="dcterms:W3CDTF">2008-05-26T13:44:09Z</dcterms:modified>
  <cp:category/>
  <cp:version/>
  <cp:contentType/>
  <cp:contentStatus/>
</cp:coreProperties>
</file>