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450" windowHeight="6915" tabRatio="925" activeTab="0"/>
  </bookViews>
  <sheets>
    <sheet name="Results" sheetId="1" r:id="rId1"/>
    <sheet name="Diagrams" sheetId="2" r:id="rId2"/>
  </sheets>
  <definedNames/>
  <calcPr fullCalcOnLoad="1"/>
</workbook>
</file>

<file path=xl/sharedStrings.xml><?xml version="1.0" encoding="utf-8"?>
<sst xmlns="http://schemas.openxmlformats.org/spreadsheetml/2006/main" count="224" uniqueCount="96">
  <si>
    <t>CPU Render</t>
  </si>
  <si>
    <t>Graphics</t>
  </si>
  <si>
    <t>Hardware Shaders</t>
  </si>
  <si>
    <t>Maya</t>
  </si>
  <si>
    <t>GFX</t>
  </si>
  <si>
    <t>CPU</t>
  </si>
  <si>
    <t>Render</t>
  </si>
  <si>
    <t>Lightwave</t>
  </si>
  <si>
    <t>Pro/ENGINEER</t>
  </si>
  <si>
    <t>CPU Related tasks</t>
  </si>
  <si>
    <t>Graphics Relatsed tasks</t>
  </si>
  <si>
    <t>SolidWorks</t>
  </si>
  <si>
    <t>Photoshop</t>
  </si>
  <si>
    <t>VisualStudio</t>
  </si>
  <si>
    <t>UGS NX</t>
  </si>
  <si>
    <t>Blur</t>
  </si>
  <si>
    <t>Color</t>
  </si>
  <si>
    <t>Filters</t>
  </si>
  <si>
    <t>Light</t>
  </si>
  <si>
    <t>Rotate</t>
  </si>
  <si>
    <t>Sharp</t>
  </si>
  <si>
    <t>Size</t>
  </si>
  <si>
    <t>Transform</t>
  </si>
  <si>
    <t>Maple</t>
  </si>
  <si>
    <t>Mathematica</t>
  </si>
  <si>
    <t>Internal</t>
  </si>
  <si>
    <t>MMA</t>
  </si>
  <si>
    <t>MATLAB</t>
  </si>
  <si>
    <t>LU</t>
  </si>
  <si>
    <t>FFT</t>
  </si>
  <si>
    <t>ODE</t>
  </si>
  <si>
    <t>Sparse</t>
  </si>
  <si>
    <t>2D</t>
  </si>
  <si>
    <t>3D</t>
  </si>
  <si>
    <t>PHP Calculator</t>
  </si>
  <si>
    <t>PHPSpeed</t>
  </si>
  <si>
    <t>Synthetic PHP</t>
  </si>
  <si>
    <t>Synthetic MySQL</t>
  </si>
  <si>
    <t>Synthetic Read/Write</t>
  </si>
  <si>
    <t>Real World PHP</t>
  </si>
  <si>
    <t>Real World PHP &amp; MySQL</t>
  </si>
  <si>
    <t>Server</t>
  </si>
  <si>
    <t>7-Zip</t>
  </si>
  <si>
    <t>WinRAR</t>
  </si>
  <si>
    <t>Ultimate ZIP</t>
  </si>
  <si>
    <t>FLAC</t>
  </si>
  <si>
    <t>LAME</t>
  </si>
  <si>
    <t>Musepack</t>
  </si>
  <si>
    <t>Vorbis</t>
  </si>
  <si>
    <t>Call of Duty 4</t>
  </si>
  <si>
    <t>Company of Heroes</t>
  </si>
  <si>
    <t>Call of Juarez</t>
  </si>
  <si>
    <t>Crysis</t>
  </si>
  <si>
    <t>S.T.A.L.K.E.R.</t>
  </si>
  <si>
    <t>Unreal Tournament 3</t>
  </si>
  <si>
    <t>World in Conflict</t>
  </si>
  <si>
    <t>ACDSee</t>
  </si>
  <si>
    <t>IrfanView</t>
  </si>
  <si>
    <t>Paint.NET</t>
  </si>
  <si>
    <t>xat.com Image Optimizer</t>
  </si>
  <si>
    <t>XnView</t>
  </si>
  <si>
    <t>Canopus ProCoder</t>
  </si>
  <si>
    <t>DivX</t>
  </si>
  <si>
    <t>x264</t>
  </si>
  <si>
    <t>XviD</t>
  </si>
  <si>
    <t>Group Score</t>
  </si>
  <si>
    <t>CAD/CAM</t>
  </si>
  <si>
    <t>3D MODELING</t>
  </si>
  <si>
    <t>COMPILE</t>
  </si>
  <si>
    <t>PROFESSIONAL PHOTO</t>
  </si>
  <si>
    <t>WEB SERVER</t>
  </si>
  <si>
    <t>ARCHIVATORS</t>
  </si>
  <si>
    <t>GAMES</t>
  </si>
  <si>
    <t>JPEG PROCESSING</t>
  </si>
  <si>
    <t>Total CPU</t>
  </si>
  <si>
    <t>Total Graphics</t>
  </si>
  <si>
    <t>Core 2 Quad Q6600</t>
  </si>
  <si>
    <t>—</t>
  </si>
  <si>
    <t>MEDIA ENCODING</t>
  </si>
  <si>
    <t>Core 2 Quad Q9300</t>
  </si>
  <si>
    <t>PRO</t>
  </si>
  <si>
    <t>HOME</t>
  </si>
  <si>
    <t>POWER</t>
  </si>
  <si>
    <t>Idle</t>
  </si>
  <si>
    <t>DU</t>
  </si>
  <si>
    <t>U</t>
  </si>
  <si>
    <t>100% Load</t>
  </si>
  <si>
    <t>Power Consumption</t>
  </si>
  <si>
    <t>PRO SCORE</t>
  </si>
  <si>
    <t>HOME SCORE</t>
  </si>
  <si>
    <t>OVERALL SCORE</t>
  </si>
  <si>
    <t>SCIENCE</t>
  </si>
  <si>
    <t>3ds max</t>
  </si>
  <si>
    <t>Core 2 Duo E6600</t>
  </si>
  <si>
    <t>Core 2 Duo E7200</t>
  </si>
  <si>
    <t>AMD Phenom X4 9850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</si>
</sst>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</numFmts>
  <fonts count="1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2"/>
      <color indexed="12"/>
      <name val="Arial Cyr"/>
      <family val="0"/>
    </font>
    <font>
      <sz val="26"/>
      <name val="Arial Cyr"/>
      <family val="0"/>
    </font>
    <font>
      <b/>
      <sz val="10"/>
      <name val="Arial Cyr"/>
      <family val="0"/>
    </font>
    <font>
      <sz val="10"/>
      <color indexed="12"/>
      <name val="Arial Cyr"/>
      <family val="0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3" fillId="2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5" fillId="3" borderId="1" xfId="0" applyFont="1" applyFill="1" applyBorder="1" applyAlignment="1">
      <alignment/>
    </xf>
    <xf numFmtId="0" fontId="6" fillId="3" borderId="2" xfId="0" applyFont="1" applyFill="1" applyBorder="1" applyAlignment="1">
      <alignment horizontal="center" vertical="center" wrapText="1"/>
    </xf>
    <xf numFmtId="2" fontId="0" fillId="2" borderId="2" xfId="0" applyNumberFormat="1" applyFill="1" applyBorder="1" applyAlignment="1">
      <alignment horizontal="right"/>
    </xf>
    <xf numFmtId="21" fontId="0" fillId="2" borderId="2" xfId="0" applyNumberFormat="1" applyFill="1" applyBorder="1" applyAlignment="1">
      <alignment horizontal="right"/>
    </xf>
    <xf numFmtId="164" fontId="0" fillId="2" borderId="2" xfId="0" applyNumberFormat="1" applyFill="1" applyBorder="1" applyAlignment="1">
      <alignment horizontal="right"/>
    </xf>
    <xf numFmtId="0" fontId="0" fillId="0" borderId="2" xfId="0" applyBorder="1" applyAlignment="1">
      <alignment horizontal="right"/>
    </xf>
    <xf numFmtId="0" fontId="0" fillId="2" borderId="2" xfId="0" applyFill="1" applyBorder="1" applyAlignment="1">
      <alignment horizontal="center"/>
    </xf>
    <xf numFmtId="0" fontId="5" fillId="4" borderId="1" xfId="0" applyFont="1" applyFill="1" applyBorder="1" applyAlignment="1">
      <alignment/>
    </xf>
    <xf numFmtId="0" fontId="0" fillId="4" borderId="2" xfId="0" applyFill="1" applyBorder="1" applyAlignment="1">
      <alignment horizontal="center"/>
    </xf>
    <xf numFmtId="0" fontId="0" fillId="4" borderId="1" xfId="0" applyFill="1" applyBorder="1" applyAlignment="1">
      <alignment/>
    </xf>
    <xf numFmtId="0" fontId="2" fillId="5" borderId="1" xfId="0" applyFont="1" applyFill="1" applyBorder="1" applyAlignment="1">
      <alignment/>
    </xf>
    <xf numFmtId="0" fontId="0" fillId="5" borderId="2" xfId="0" applyFill="1" applyBorder="1" applyAlignment="1">
      <alignment horizontal="center"/>
    </xf>
    <xf numFmtId="0" fontId="0" fillId="5" borderId="1" xfId="0" applyFill="1" applyBorder="1" applyAlignment="1">
      <alignment/>
    </xf>
    <xf numFmtId="0" fontId="3" fillId="5" borderId="1" xfId="0" applyFont="1" applyFill="1" applyBorder="1" applyAlignment="1">
      <alignment/>
    </xf>
    <xf numFmtId="21" fontId="0" fillId="5" borderId="2" xfId="0" applyNumberFormat="1" applyFill="1" applyBorder="1" applyAlignment="1">
      <alignment horizontal="right"/>
    </xf>
    <xf numFmtId="2" fontId="0" fillId="5" borderId="2" xfId="0" applyNumberFormat="1" applyFill="1" applyBorder="1" applyAlignment="1">
      <alignment horizontal="right"/>
    </xf>
    <xf numFmtId="0" fontId="0" fillId="5" borderId="2" xfId="0" applyFill="1" applyBorder="1" applyAlignment="1">
      <alignment horizontal="right"/>
    </xf>
    <xf numFmtId="2" fontId="8" fillId="2" borderId="2" xfId="0" applyNumberFormat="1" applyFont="1" applyFill="1" applyBorder="1" applyAlignment="1">
      <alignment/>
    </xf>
    <xf numFmtId="1" fontId="5" fillId="3" borderId="2" xfId="0" applyNumberFormat="1" applyFont="1" applyFill="1" applyBorder="1" applyAlignment="1">
      <alignment horizontal="right"/>
    </xf>
    <xf numFmtId="1" fontId="5" fillId="4" borderId="2" xfId="0" applyNumberFormat="1" applyFont="1" applyFill="1" applyBorder="1" applyAlignment="1">
      <alignment horizontal="right"/>
    </xf>
    <xf numFmtId="0" fontId="5" fillId="6" borderId="1" xfId="0" applyFont="1" applyFill="1" applyBorder="1" applyAlignment="1">
      <alignment/>
    </xf>
    <xf numFmtId="1" fontId="5" fillId="6" borderId="2" xfId="0" applyNumberFormat="1" applyFont="1" applyFill="1" applyBorder="1" applyAlignment="1">
      <alignment horizontal="right"/>
    </xf>
    <xf numFmtId="0" fontId="4" fillId="7" borderId="1" xfId="0" applyFont="1" applyFill="1" applyBorder="1" applyAlignment="1">
      <alignment/>
    </xf>
    <xf numFmtId="1" fontId="4" fillId="7" borderId="2" xfId="0" applyNumberFormat="1" applyFont="1" applyFill="1" applyBorder="1" applyAlignment="1">
      <alignment horizontal="right"/>
    </xf>
    <xf numFmtId="0" fontId="7" fillId="7" borderId="1" xfId="0" applyFont="1" applyFill="1" applyBorder="1" applyAlignment="1">
      <alignment/>
    </xf>
    <xf numFmtId="1" fontId="9" fillId="7" borderId="2" xfId="0" applyNumberFormat="1" applyFont="1" applyFill="1" applyBorder="1" applyAlignment="1">
      <alignment/>
    </xf>
    <xf numFmtId="1" fontId="0" fillId="2" borderId="2" xfId="0" applyNumberFormat="1" applyFill="1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 Cyr"/>
                <a:ea typeface="Arial Cyr"/>
                <a:cs typeface="Arial Cyr"/>
              </a:rPr>
              <a:t>3D MODELING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Results!$B$1:$F$1</c:f>
              <c:strCache>
                <c:ptCount val="5"/>
                <c:pt idx="0">
                  <c:v>AMD Phenom X4 9850</c:v>
                </c:pt>
                <c:pt idx="1">
                  <c:v>Core 2 Duo E6600</c:v>
                </c:pt>
                <c:pt idx="2">
                  <c:v>Core 2 Duo E7200</c:v>
                </c:pt>
                <c:pt idx="3">
                  <c:v>Core 2 Quad Q6600</c:v>
                </c:pt>
                <c:pt idx="4">
                  <c:v>Core 2 Quad Q9300</c:v>
                </c:pt>
              </c:strCache>
            </c:strRef>
          </c:cat>
          <c:val>
            <c:numRef>
              <c:f>Results!$B$12:$F$12</c:f>
              <c:numCache>
                <c:ptCount val="5"/>
                <c:pt idx="0">
                  <c:v>92.57783824477693</c:v>
                </c:pt>
                <c:pt idx="1">
                  <c:v>81.53957500943339</c:v>
                </c:pt>
                <c:pt idx="2">
                  <c:v>87.3582244843387</c:v>
                </c:pt>
                <c:pt idx="3">
                  <c:v>99.99999999999999</c:v>
                </c:pt>
                <c:pt idx="4">
                  <c:v>105.33974088178194</c:v>
                </c:pt>
              </c:numCache>
            </c:numRef>
          </c:val>
        </c:ser>
        <c:axId val="7214923"/>
        <c:axId val="64934308"/>
      </c:barChart>
      <c:catAx>
        <c:axId val="721492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64934308"/>
        <c:crosses val="autoZero"/>
        <c:auto val="1"/>
        <c:lblOffset val="100"/>
        <c:noMultiLvlLbl val="0"/>
      </c:catAx>
      <c:valAx>
        <c:axId val="64934308"/>
        <c:scaling>
          <c:orientation val="minMax"/>
          <c:min val="0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7214923"/>
        <c:crossesAt val="1"/>
        <c:crossBetween val="between"/>
        <c:dispUnits/>
      </c:valAx>
      <c:spPr>
        <a:solidFill>
          <a:srgbClr val="C0C0C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 Cyr"/>
                <a:ea typeface="Arial Cyr"/>
                <a:cs typeface="Arial Cyr"/>
              </a:rPr>
              <a:t>JPEG PROCESSING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Results!$B$1:$F$1</c:f>
              <c:strCache>
                <c:ptCount val="4"/>
                <c:pt idx="0">
                  <c:v>Core 2 Duo E6600</c:v>
                </c:pt>
                <c:pt idx="1">
                  <c:v>Core 2 Duo E7200</c:v>
                </c:pt>
                <c:pt idx="2">
                  <c:v>Core 2 Quad Q6600</c:v>
                </c:pt>
                <c:pt idx="3">
                  <c:v>Core 2 Quad Q9300</c:v>
                </c:pt>
              </c:strCache>
            </c:strRef>
          </c:cat>
          <c:val>
            <c:numRef>
              <c:f>Results!$B$93:$F$93</c:f>
              <c:numCache>
                <c:ptCount val="4"/>
                <c:pt idx="0">
                  <c:v>86.21363899874726</c:v>
                </c:pt>
                <c:pt idx="1">
                  <c:v>95.41725549225151</c:v>
                </c:pt>
                <c:pt idx="2">
                  <c:v>100.00000000000003</c:v>
                </c:pt>
                <c:pt idx="3">
                  <c:v>107.35086056603396</c:v>
                </c:pt>
              </c:numCache>
            </c:numRef>
          </c:val>
        </c:ser>
        <c:axId val="64110357"/>
        <c:axId val="40122302"/>
      </c:barChart>
      <c:catAx>
        <c:axId val="6411035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40122302"/>
        <c:crosses val="autoZero"/>
        <c:auto val="1"/>
        <c:lblOffset val="100"/>
        <c:noMultiLvlLbl val="0"/>
      </c:catAx>
      <c:valAx>
        <c:axId val="40122302"/>
        <c:scaling>
          <c:orientation val="minMax"/>
          <c:min val="0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64110357"/>
        <c:crossesAt val="1"/>
        <c:crossBetween val="between"/>
        <c:dispUnits/>
      </c:valAx>
      <c:spPr>
        <a:solidFill>
          <a:srgbClr val="C0C0C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 Cyr"/>
                <a:ea typeface="Arial Cyr"/>
                <a:cs typeface="Arial Cyr"/>
              </a:rPr>
              <a:t>HOME SCORE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Results!$B$1:$F$1</c:f>
              <c:strCache>
                <c:ptCount val="4"/>
                <c:pt idx="0">
                  <c:v>Core 2 Duo E6600</c:v>
                </c:pt>
                <c:pt idx="1">
                  <c:v>Core 2 Duo E7200</c:v>
                </c:pt>
                <c:pt idx="2">
                  <c:v>Core 2 Quad Q6600</c:v>
                </c:pt>
                <c:pt idx="3">
                  <c:v>Core 2 Quad Q9300</c:v>
                </c:pt>
              </c:strCache>
            </c:strRef>
          </c:cat>
          <c:val>
            <c:numRef>
              <c:f>Results!$B$94:$F$94</c:f>
              <c:numCache>
                <c:ptCount val="4"/>
                <c:pt idx="0">
                  <c:v>91.9446449517805</c:v>
                </c:pt>
                <c:pt idx="1">
                  <c:v>97.71597892845786</c:v>
                </c:pt>
                <c:pt idx="2">
                  <c:v>100</c:v>
                </c:pt>
                <c:pt idx="3">
                  <c:v>106.15508212441631</c:v>
                </c:pt>
              </c:numCache>
            </c:numRef>
          </c:val>
        </c:ser>
        <c:axId val="25556399"/>
        <c:axId val="28681000"/>
      </c:barChart>
      <c:catAx>
        <c:axId val="2555639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28681000"/>
        <c:crosses val="autoZero"/>
        <c:auto val="1"/>
        <c:lblOffset val="100"/>
        <c:noMultiLvlLbl val="0"/>
      </c:catAx>
      <c:valAx>
        <c:axId val="28681000"/>
        <c:scaling>
          <c:orientation val="minMax"/>
          <c:min val="0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25556399"/>
        <c:crossesAt val="1"/>
        <c:crossBetween val="between"/>
        <c:dispUnits/>
      </c:valAx>
      <c:spPr>
        <a:solidFill>
          <a:srgbClr val="C0C0C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 Cyr"/>
                <a:ea typeface="Arial Cyr"/>
                <a:cs typeface="Arial Cyr"/>
              </a:rPr>
              <a:t>PRO SCORE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Results!$B$1:$F$1</c:f>
              <c:strCache>
                <c:ptCount val="4"/>
                <c:pt idx="0">
                  <c:v>Core 2 Duo E6600</c:v>
                </c:pt>
                <c:pt idx="1">
                  <c:v>Core 2 Duo E7200</c:v>
                </c:pt>
                <c:pt idx="2">
                  <c:v>Core 2 Quad Q6600</c:v>
                </c:pt>
                <c:pt idx="3">
                  <c:v>Core 2 Quad Q9300</c:v>
                </c:pt>
              </c:strCache>
            </c:strRef>
          </c:cat>
          <c:val>
            <c:numRef>
              <c:f>Results!$B$61:$F$61</c:f>
              <c:numCache>
                <c:ptCount val="4"/>
                <c:pt idx="0">
                  <c:v>89.93234745575062</c:v>
                </c:pt>
                <c:pt idx="1">
                  <c:v>95.6334818752062</c:v>
                </c:pt>
                <c:pt idx="2">
                  <c:v>99.99999999999994</c:v>
                </c:pt>
                <c:pt idx="3">
                  <c:v>106.29235544118204</c:v>
                </c:pt>
              </c:numCache>
            </c:numRef>
          </c:val>
        </c:ser>
        <c:axId val="56802409"/>
        <c:axId val="41459634"/>
      </c:barChart>
      <c:catAx>
        <c:axId val="5680240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41459634"/>
        <c:crosses val="autoZero"/>
        <c:auto val="1"/>
        <c:lblOffset val="100"/>
        <c:noMultiLvlLbl val="0"/>
      </c:catAx>
      <c:valAx>
        <c:axId val="41459634"/>
        <c:scaling>
          <c:orientation val="minMax"/>
          <c:min val="0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56802409"/>
        <c:crossesAt val="1"/>
        <c:crossBetween val="between"/>
        <c:dispUnits/>
      </c:valAx>
      <c:spPr>
        <a:solidFill>
          <a:srgbClr val="C0C0C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 Cyr"/>
                <a:ea typeface="Arial Cyr"/>
                <a:cs typeface="Arial Cyr"/>
              </a:rPr>
              <a:t>OVERALL SCORE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Results!$B$1:$F$1</c:f>
              <c:strCache>
                <c:ptCount val="4"/>
                <c:pt idx="0">
                  <c:v>Core 2 Duo E6600</c:v>
                </c:pt>
                <c:pt idx="1">
                  <c:v>Core 2 Duo E7200</c:v>
                </c:pt>
                <c:pt idx="2">
                  <c:v>Core 2 Quad Q6600</c:v>
                </c:pt>
                <c:pt idx="3">
                  <c:v>Core 2 Quad Q9300</c:v>
                </c:pt>
              </c:strCache>
            </c:strRef>
          </c:cat>
          <c:val>
            <c:numRef>
              <c:f>Results!$B$95:$F$95</c:f>
              <c:numCache>
                <c:ptCount val="4"/>
                <c:pt idx="0">
                  <c:v>90.93849620376557</c:v>
                </c:pt>
                <c:pt idx="1">
                  <c:v>96.67473040183202</c:v>
                </c:pt>
                <c:pt idx="2">
                  <c:v>99.99999999999997</c:v>
                </c:pt>
                <c:pt idx="3">
                  <c:v>106.22371878279918</c:v>
                </c:pt>
              </c:numCache>
            </c:numRef>
          </c:val>
        </c:ser>
        <c:axId val="37592387"/>
        <c:axId val="2787164"/>
      </c:barChart>
      <c:catAx>
        <c:axId val="3759238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2787164"/>
        <c:crosses val="autoZero"/>
        <c:auto val="1"/>
        <c:lblOffset val="100"/>
        <c:noMultiLvlLbl val="0"/>
      </c:catAx>
      <c:valAx>
        <c:axId val="2787164"/>
        <c:scaling>
          <c:orientation val="minMax"/>
          <c:min val="0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37592387"/>
        <c:crossesAt val="1"/>
        <c:crossBetween val="between"/>
        <c:dispUnits/>
      </c:valAx>
      <c:spPr>
        <a:solidFill>
          <a:srgbClr val="C0C0C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 Cyr"/>
                <a:ea typeface="Arial Cyr"/>
                <a:cs typeface="Arial Cyr"/>
              </a:rPr>
              <a:t>POWER (IDLE)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Results!$B$1:$F$1</c:f>
              <c:strCache>
                <c:ptCount val="4"/>
                <c:pt idx="0">
                  <c:v>Core 2 Duo E6600</c:v>
                </c:pt>
                <c:pt idx="1">
                  <c:v>Core 2 Duo E7200</c:v>
                </c:pt>
                <c:pt idx="2">
                  <c:v>Core 2 Quad Q6600</c:v>
                </c:pt>
                <c:pt idx="3">
                  <c:v>Core 2 Quad Q9300</c:v>
                </c:pt>
              </c:strCache>
            </c:strRef>
          </c:cat>
          <c:val>
            <c:numRef>
              <c:f>Results!$B$100:$F$100</c:f>
              <c:numCache>
                <c:ptCount val="4"/>
                <c:pt idx="0">
                  <c:v>16.25872</c:v>
                </c:pt>
                <c:pt idx="1">
                  <c:v>3.4495999999999998</c:v>
                </c:pt>
                <c:pt idx="2">
                  <c:v>16.51776</c:v>
                </c:pt>
                <c:pt idx="3">
                  <c:v>9.06752</c:v>
                </c:pt>
              </c:numCache>
            </c:numRef>
          </c:val>
        </c:ser>
        <c:axId val="25084477"/>
        <c:axId val="24433702"/>
      </c:barChart>
      <c:catAx>
        <c:axId val="2508447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24433702"/>
        <c:crosses val="autoZero"/>
        <c:auto val="1"/>
        <c:lblOffset val="100"/>
        <c:noMultiLvlLbl val="0"/>
      </c:catAx>
      <c:valAx>
        <c:axId val="24433702"/>
        <c:scaling>
          <c:orientation val="minMax"/>
          <c:min val="0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25084477"/>
        <c:crossesAt val="1"/>
        <c:crossBetween val="between"/>
        <c:dispUnits/>
      </c:valAx>
      <c:spPr>
        <a:solidFill>
          <a:srgbClr val="C0C0C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 Cyr"/>
                <a:ea typeface="Arial Cyr"/>
                <a:cs typeface="Arial Cyr"/>
              </a:rPr>
              <a:t>POWER (100% LOAD)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Results!$B$1:$F$1</c:f>
              <c:strCache>
                <c:ptCount val="4"/>
                <c:pt idx="0">
                  <c:v>Core 2 Duo E6600</c:v>
                </c:pt>
                <c:pt idx="1">
                  <c:v>Core 2 Duo E7200</c:v>
                </c:pt>
                <c:pt idx="2">
                  <c:v>Core 2 Quad Q6600</c:v>
                </c:pt>
                <c:pt idx="3">
                  <c:v>Core 2 Quad Q9300</c:v>
                </c:pt>
              </c:strCache>
            </c:strRef>
          </c:cat>
          <c:val>
            <c:numRef>
              <c:f>Results!$B$104:$F$104</c:f>
              <c:numCache>
                <c:ptCount val="4"/>
                <c:pt idx="0">
                  <c:v>40.373279999999994</c:v>
                </c:pt>
                <c:pt idx="1">
                  <c:v>19.02752</c:v>
                </c:pt>
                <c:pt idx="2">
                  <c:v>66.5016</c:v>
                </c:pt>
                <c:pt idx="3">
                  <c:v>42.67871999999999</c:v>
                </c:pt>
              </c:numCache>
            </c:numRef>
          </c:val>
        </c:ser>
        <c:axId val="18576727"/>
        <c:axId val="32972816"/>
      </c:barChart>
      <c:catAx>
        <c:axId val="1857672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32972816"/>
        <c:crosses val="autoZero"/>
        <c:auto val="1"/>
        <c:lblOffset val="100"/>
        <c:noMultiLvlLbl val="0"/>
      </c:catAx>
      <c:valAx>
        <c:axId val="32972816"/>
        <c:scaling>
          <c:orientation val="minMax"/>
          <c:min val="0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18576727"/>
        <c:crossesAt val="1"/>
        <c:crossBetween val="between"/>
        <c:dispUnits/>
      </c:valAx>
      <c:spPr>
        <a:solidFill>
          <a:srgbClr val="C0C0C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 Cyr"/>
                <a:ea typeface="Arial Cyr"/>
                <a:cs typeface="Arial Cyr"/>
              </a:rPr>
              <a:t>CAD/CAM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Results!$B$1:$F$1</c:f>
              <c:strCache>
                <c:ptCount val="5"/>
                <c:pt idx="0">
                  <c:v>AMD Phenom X4 9850</c:v>
                </c:pt>
                <c:pt idx="1">
                  <c:v>Core 2 Duo E6600</c:v>
                </c:pt>
                <c:pt idx="2">
                  <c:v>Core 2 Duo E7200</c:v>
                </c:pt>
                <c:pt idx="3">
                  <c:v>Core 2 Quad Q6600</c:v>
                </c:pt>
                <c:pt idx="4">
                  <c:v>Core 2 Quad Q9300</c:v>
                </c:pt>
              </c:strCache>
            </c:strRef>
          </c:cat>
          <c:val>
            <c:numRef>
              <c:f>Results!$B$23:$F$23</c:f>
              <c:numCache>
                <c:ptCount val="5"/>
                <c:pt idx="0">
                  <c:v>93.69810799066927</c:v>
                </c:pt>
                <c:pt idx="1">
                  <c:v>99.88248476279432</c:v>
                </c:pt>
                <c:pt idx="2">
                  <c:v>106.48325277025037</c:v>
                </c:pt>
                <c:pt idx="3">
                  <c:v>99.99999999999994</c:v>
                </c:pt>
                <c:pt idx="4">
                  <c:v>106.06857149915166</c:v>
                </c:pt>
              </c:numCache>
            </c:numRef>
          </c:val>
        </c:ser>
        <c:axId val="47537861"/>
        <c:axId val="25187566"/>
      </c:barChart>
      <c:catAx>
        <c:axId val="4753786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25187566"/>
        <c:crosses val="autoZero"/>
        <c:auto val="1"/>
        <c:lblOffset val="100"/>
        <c:noMultiLvlLbl val="0"/>
      </c:catAx>
      <c:valAx>
        <c:axId val="25187566"/>
        <c:scaling>
          <c:orientation val="minMax"/>
          <c:min val="0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47537861"/>
        <c:crossesAt val="1"/>
        <c:crossBetween val="between"/>
        <c:dispUnits/>
      </c:valAx>
      <c:spPr>
        <a:solidFill>
          <a:srgbClr val="C0C0C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 Cyr"/>
                <a:ea typeface="Arial Cyr"/>
                <a:cs typeface="Arial Cyr"/>
              </a:rPr>
              <a:t>COMPILE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Results!$B$1:$F$1</c:f>
              <c:strCache>
                <c:ptCount val="4"/>
                <c:pt idx="0">
                  <c:v>Core 2 Duo E6600</c:v>
                </c:pt>
                <c:pt idx="1">
                  <c:v>Core 2 Duo E7200</c:v>
                </c:pt>
                <c:pt idx="2">
                  <c:v>Core 2 Quad Q6600</c:v>
                </c:pt>
                <c:pt idx="3">
                  <c:v>Core 2 Quad Q9300</c:v>
                </c:pt>
              </c:strCache>
            </c:strRef>
          </c:cat>
          <c:val>
            <c:numRef>
              <c:f>Results!$B$26:$F$26</c:f>
              <c:numCache>
                <c:ptCount val="4"/>
                <c:pt idx="0">
                  <c:v>90.84900864260308</c:v>
                </c:pt>
                <c:pt idx="1">
                  <c:v>94.4004226096145</c:v>
                </c:pt>
                <c:pt idx="2">
                  <c:v>100.00000000000013</c:v>
                </c:pt>
                <c:pt idx="3">
                  <c:v>102.8785261945885</c:v>
                </c:pt>
              </c:numCache>
            </c:numRef>
          </c:val>
        </c:ser>
        <c:axId val="25361503"/>
        <c:axId val="26926936"/>
      </c:barChart>
      <c:catAx>
        <c:axId val="2536150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26926936"/>
        <c:crosses val="autoZero"/>
        <c:auto val="1"/>
        <c:lblOffset val="100"/>
        <c:noMultiLvlLbl val="0"/>
      </c:catAx>
      <c:valAx>
        <c:axId val="26926936"/>
        <c:scaling>
          <c:orientation val="minMax"/>
          <c:min val="0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25361503"/>
        <c:crossesAt val="1"/>
        <c:crossBetween val="between"/>
        <c:dispUnits/>
      </c:valAx>
      <c:spPr>
        <a:solidFill>
          <a:srgbClr val="C0C0C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 Cyr"/>
                <a:ea typeface="Arial Cyr"/>
                <a:cs typeface="Arial Cyr"/>
              </a:rPr>
              <a:t>PROFESSIONAL PHOTO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Results!$B$1:$F$1</c:f>
              <c:strCache>
                <c:ptCount val="4"/>
                <c:pt idx="0">
                  <c:v>Core 2 Duo E6600</c:v>
                </c:pt>
                <c:pt idx="1">
                  <c:v>Core 2 Duo E7200</c:v>
                </c:pt>
                <c:pt idx="2">
                  <c:v>Core 2 Quad Q6600</c:v>
                </c:pt>
                <c:pt idx="3">
                  <c:v>Core 2 Quad Q9300</c:v>
                </c:pt>
              </c:strCache>
            </c:strRef>
          </c:cat>
          <c:val>
            <c:numRef>
              <c:f>Results!$B$37:$F$37</c:f>
              <c:numCache>
                <c:ptCount val="4"/>
                <c:pt idx="0">
                  <c:v>77.26204676021507</c:v>
                </c:pt>
                <c:pt idx="1">
                  <c:v>87.7150097045822</c:v>
                </c:pt>
                <c:pt idx="2">
                  <c:v>99.99999999999972</c:v>
                </c:pt>
                <c:pt idx="3">
                  <c:v>114.21538817370214</c:v>
                </c:pt>
              </c:numCache>
            </c:numRef>
          </c:val>
        </c:ser>
        <c:axId val="41015833"/>
        <c:axId val="33598178"/>
      </c:barChart>
      <c:catAx>
        <c:axId val="4101583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33598178"/>
        <c:crosses val="autoZero"/>
        <c:auto val="1"/>
        <c:lblOffset val="100"/>
        <c:noMultiLvlLbl val="0"/>
      </c:catAx>
      <c:valAx>
        <c:axId val="33598178"/>
        <c:scaling>
          <c:orientation val="minMax"/>
          <c:min val="0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41015833"/>
        <c:crossesAt val="1"/>
        <c:crossBetween val="between"/>
        <c:dispUnits/>
      </c:valAx>
      <c:spPr>
        <a:solidFill>
          <a:srgbClr val="C0C0C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 Cyr"/>
                <a:ea typeface="Arial Cyr"/>
                <a:cs typeface="Arial Cyr"/>
              </a:rPr>
              <a:t>SCIENCE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Results!$B$1:$F$1</c:f>
              <c:strCache>
                <c:ptCount val="4"/>
                <c:pt idx="0">
                  <c:v>Core 2 Duo E6600</c:v>
                </c:pt>
                <c:pt idx="1">
                  <c:v>Core 2 Duo E7200</c:v>
                </c:pt>
                <c:pt idx="2">
                  <c:v>Core 2 Quad Q6600</c:v>
                </c:pt>
                <c:pt idx="3">
                  <c:v>Core 2 Quad Q9300</c:v>
                </c:pt>
              </c:strCache>
            </c:strRef>
          </c:cat>
          <c:val>
            <c:numRef>
              <c:f>Results!$B$50:$F$50</c:f>
              <c:numCache>
                <c:ptCount val="4"/>
                <c:pt idx="0">
                  <c:v>97.888514351075</c:v>
                </c:pt>
                <c:pt idx="1">
                  <c:v>101.93383967340138</c:v>
                </c:pt>
                <c:pt idx="2">
                  <c:v>99.99999999999991</c:v>
                </c:pt>
                <c:pt idx="3">
                  <c:v>106.08947345495854</c:v>
                </c:pt>
              </c:numCache>
            </c:numRef>
          </c:val>
        </c:ser>
        <c:axId val="33948147"/>
        <c:axId val="37097868"/>
      </c:barChart>
      <c:catAx>
        <c:axId val="3394814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37097868"/>
        <c:crosses val="autoZero"/>
        <c:auto val="1"/>
        <c:lblOffset val="100"/>
        <c:noMultiLvlLbl val="0"/>
      </c:catAx>
      <c:valAx>
        <c:axId val="37097868"/>
        <c:scaling>
          <c:orientation val="minMax"/>
          <c:min val="0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33948147"/>
        <c:crossesAt val="1"/>
        <c:crossBetween val="between"/>
        <c:dispUnits/>
      </c:valAx>
      <c:spPr>
        <a:solidFill>
          <a:srgbClr val="C0C0C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 Cyr"/>
                <a:ea typeface="Arial Cyr"/>
                <a:cs typeface="Arial Cyr"/>
              </a:rPr>
              <a:t>WEB SERVER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Results!$B$1:$F$1</c:f>
              <c:strCache>
                <c:ptCount val="4"/>
                <c:pt idx="0">
                  <c:v>Core 2 Duo E6600</c:v>
                </c:pt>
                <c:pt idx="1">
                  <c:v>Core 2 Duo E7200</c:v>
                </c:pt>
                <c:pt idx="2">
                  <c:v>Core 2 Quad Q6600</c:v>
                </c:pt>
                <c:pt idx="3">
                  <c:v>Core 2 Quad Q9300</c:v>
                </c:pt>
              </c:strCache>
            </c:strRef>
          </c:cat>
          <c:val>
            <c:numRef>
              <c:f>Results!$B$60:$F$60</c:f>
              <c:numCache>
                <c:ptCount val="4"/>
                <c:pt idx="0">
                  <c:v>92.17245520838281</c:v>
                </c:pt>
                <c:pt idx="1">
                  <c:v>95.91014200905003</c:v>
                </c:pt>
                <c:pt idx="2">
                  <c:v>100.00000000000001</c:v>
                </c:pt>
                <c:pt idx="3">
                  <c:v>103.1624324429094</c:v>
                </c:pt>
              </c:numCache>
            </c:numRef>
          </c:val>
        </c:ser>
        <c:axId val="65445357"/>
        <c:axId val="52137302"/>
      </c:barChart>
      <c:catAx>
        <c:axId val="6544535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52137302"/>
        <c:crosses val="autoZero"/>
        <c:auto val="1"/>
        <c:lblOffset val="100"/>
        <c:noMultiLvlLbl val="0"/>
      </c:catAx>
      <c:valAx>
        <c:axId val="52137302"/>
        <c:scaling>
          <c:orientation val="minMax"/>
          <c:min val="0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65445357"/>
        <c:crossesAt val="1"/>
        <c:crossBetween val="between"/>
        <c:dispUnits/>
      </c:valAx>
      <c:spPr>
        <a:solidFill>
          <a:srgbClr val="C0C0C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 Cyr"/>
                <a:ea typeface="Arial Cyr"/>
                <a:cs typeface="Arial Cyr"/>
              </a:rPr>
              <a:t>ARCHIVATORS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Results!$B$1:$F$1</c:f>
              <c:strCache>
                <c:ptCount val="4"/>
                <c:pt idx="0">
                  <c:v>Core 2 Duo E6600</c:v>
                </c:pt>
                <c:pt idx="1">
                  <c:v>Core 2 Duo E7200</c:v>
                </c:pt>
                <c:pt idx="2">
                  <c:v>Core 2 Quad Q6600</c:v>
                </c:pt>
                <c:pt idx="3">
                  <c:v>Core 2 Quad Q9300</c:v>
                </c:pt>
              </c:strCache>
            </c:strRef>
          </c:cat>
          <c:val>
            <c:numRef>
              <c:f>Results!$B$67:$F$67</c:f>
              <c:numCache>
                <c:ptCount val="4"/>
                <c:pt idx="0">
                  <c:v>96.23559025156436</c:v>
                </c:pt>
                <c:pt idx="1">
                  <c:v>98.71886719654776</c:v>
                </c:pt>
                <c:pt idx="2">
                  <c:v>100.00000000000011</c:v>
                </c:pt>
                <c:pt idx="3">
                  <c:v>105.41703484294716</c:v>
                </c:pt>
              </c:numCache>
            </c:numRef>
          </c:val>
        </c:ser>
        <c:axId val="66582535"/>
        <c:axId val="62371904"/>
      </c:barChart>
      <c:catAx>
        <c:axId val="6658253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62371904"/>
        <c:crosses val="autoZero"/>
        <c:auto val="1"/>
        <c:lblOffset val="100"/>
        <c:noMultiLvlLbl val="0"/>
      </c:catAx>
      <c:valAx>
        <c:axId val="62371904"/>
        <c:scaling>
          <c:orientation val="minMax"/>
          <c:min val="0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66582535"/>
        <c:crossesAt val="1"/>
        <c:crossBetween val="between"/>
        <c:dispUnits/>
      </c:valAx>
      <c:spPr>
        <a:solidFill>
          <a:srgbClr val="C0C0C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 Cyr"/>
                <a:ea typeface="Arial Cyr"/>
                <a:cs typeface="Arial Cyr"/>
              </a:rPr>
              <a:t>MEDIA ENCODING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Results!$B$1:$F$1</c:f>
              <c:strCache>
                <c:ptCount val="4"/>
                <c:pt idx="0">
                  <c:v>Core 2 Duo E6600</c:v>
                </c:pt>
                <c:pt idx="1">
                  <c:v>Core 2 Duo E7200</c:v>
                </c:pt>
                <c:pt idx="2">
                  <c:v>Core 2 Quad Q6600</c:v>
                </c:pt>
                <c:pt idx="3">
                  <c:v>Core 2 Quad Q9300</c:v>
                </c:pt>
              </c:strCache>
            </c:strRef>
          </c:cat>
          <c:val>
            <c:numRef>
              <c:f>Results!$B$77:$F$77</c:f>
              <c:numCache>
                <c:ptCount val="4"/>
                <c:pt idx="0">
                  <c:v>91.8310751697732</c:v>
                </c:pt>
                <c:pt idx="1">
                  <c:v>100.95675162354122</c:v>
                </c:pt>
                <c:pt idx="2">
                  <c:v>99.99999999999999</c:v>
                </c:pt>
                <c:pt idx="3">
                  <c:v>108.37009241507165</c:v>
                </c:pt>
              </c:numCache>
            </c:numRef>
          </c:val>
        </c:ser>
        <c:axId val="24476225"/>
        <c:axId val="18959434"/>
      </c:barChart>
      <c:catAx>
        <c:axId val="2447622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18959434"/>
        <c:crosses val="autoZero"/>
        <c:auto val="1"/>
        <c:lblOffset val="100"/>
        <c:noMultiLvlLbl val="0"/>
      </c:catAx>
      <c:valAx>
        <c:axId val="18959434"/>
        <c:scaling>
          <c:orientation val="minMax"/>
          <c:min val="0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24476225"/>
        <c:crossesAt val="1"/>
        <c:crossBetween val="between"/>
        <c:dispUnits/>
      </c:valAx>
      <c:spPr>
        <a:solidFill>
          <a:srgbClr val="C0C0C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 Cyr"/>
                <a:ea typeface="Arial Cyr"/>
                <a:cs typeface="Arial Cyr"/>
              </a:rPr>
              <a:t>GAMES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Results!$B$1:$F$1</c:f>
              <c:strCache>
                <c:ptCount val="4"/>
                <c:pt idx="0">
                  <c:v>Core 2 Duo E6600</c:v>
                </c:pt>
                <c:pt idx="1">
                  <c:v>Core 2 Duo E7200</c:v>
                </c:pt>
                <c:pt idx="2">
                  <c:v>Core 2 Quad Q6600</c:v>
                </c:pt>
                <c:pt idx="3">
                  <c:v>Core 2 Quad Q9300</c:v>
                </c:pt>
              </c:strCache>
            </c:strRef>
          </c:cat>
          <c:val>
            <c:numRef>
              <c:f>Results!$B$86:$F$86</c:f>
              <c:numCache>
                <c:ptCount val="4"/>
                <c:pt idx="0">
                  <c:v>93.49827538703722</c:v>
                </c:pt>
                <c:pt idx="1">
                  <c:v>95.77104140149098</c:v>
                </c:pt>
                <c:pt idx="2">
                  <c:v>99.99999999999984</c:v>
                </c:pt>
                <c:pt idx="3">
                  <c:v>103.48234067361251</c:v>
                </c:pt>
              </c:numCache>
            </c:numRef>
          </c:val>
        </c:ser>
        <c:axId val="36417179"/>
        <c:axId val="59319156"/>
      </c:barChart>
      <c:catAx>
        <c:axId val="3641717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59319156"/>
        <c:crosses val="autoZero"/>
        <c:auto val="1"/>
        <c:lblOffset val="100"/>
        <c:noMultiLvlLbl val="0"/>
      </c:catAx>
      <c:valAx>
        <c:axId val="59319156"/>
        <c:scaling>
          <c:orientation val="minMax"/>
          <c:min val="0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36417179"/>
        <c:crossesAt val="1"/>
        <c:crossBetween val="between"/>
        <c:dispUnits/>
      </c:valAx>
      <c:spPr>
        <a:solidFill>
          <a:srgbClr val="C0C0C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10</xdr:col>
      <xdr:colOff>676275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695325" y="161925"/>
        <a:ext cx="68389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1</xdr:row>
      <xdr:rowOff>0</xdr:rowOff>
    </xdr:from>
    <xdr:to>
      <xdr:col>21</xdr:col>
      <xdr:colOff>676275</xdr:colOff>
      <xdr:row>19</xdr:row>
      <xdr:rowOff>0</xdr:rowOff>
    </xdr:to>
    <xdr:graphicFrame>
      <xdr:nvGraphicFramePr>
        <xdr:cNvPr id="2" name="Chart 2"/>
        <xdr:cNvGraphicFramePr/>
      </xdr:nvGraphicFramePr>
      <xdr:xfrm>
        <a:off x="8229600" y="161925"/>
        <a:ext cx="684847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23</xdr:col>
      <xdr:colOff>0</xdr:colOff>
      <xdr:row>1</xdr:row>
      <xdr:rowOff>0</xdr:rowOff>
    </xdr:from>
    <xdr:to>
      <xdr:col>33</xdr:col>
      <xdr:colOff>0</xdr:colOff>
      <xdr:row>18</xdr:row>
      <xdr:rowOff>152400</xdr:rowOff>
    </xdr:to>
    <xdr:graphicFrame>
      <xdr:nvGraphicFramePr>
        <xdr:cNvPr id="3" name="Chart 3"/>
        <xdr:cNvGraphicFramePr/>
      </xdr:nvGraphicFramePr>
      <xdr:xfrm>
        <a:off x="15773400" y="161925"/>
        <a:ext cx="6858000" cy="290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34</xdr:col>
      <xdr:colOff>0</xdr:colOff>
      <xdr:row>1</xdr:row>
      <xdr:rowOff>0</xdr:rowOff>
    </xdr:from>
    <xdr:to>
      <xdr:col>43</xdr:col>
      <xdr:colOff>676275</xdr:colOff>
      <xdr:row>18</xdr:row>
      <xdr:rowOff>142875</xdr:rowOff>
    </xdr:to>
    <xdr:graphicFrame>
      <xdr:nvGraphicFramePr>
        <xdr:cNvPr id="4" name="Chart 4"/>
        <xdr:cNvGraphicFramePr/>
      </xdr:nvGraphicFramePr>
      <xdr:xfrm>
        <a:off x="23317200" y="161925"/>
        <a:ext cx="6848475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45</xdr:col>
      <xdr:colOff>0</xdr:colOff>
      <xdr:row>1</xdr:row>
      <xdr:rowOff>0</xdr:rowOff>
    </xdr:from>
    <xdr:to>
      <xdr:col>55</xdr:col>
      <xdr:colOff>0</xdr:colOff>
      <xdr:row>19</xdr:row>
      <xdr:rowOff>9525</xdr:rowOff>
    </xdr:to>
    <xdr:graphicFrame>
      <xdr:nvGraphicFramePr>
        <xdr:cNvPr id="5" name="Chart 5"/>
        <xdr:cNvGraphicFramePr/>
      </xdr:nvGraphicFramePr>
      <xdr:xfrm>
        <a:off x="30861000" y="161925"/>
        <a:ext cx="6858000" cy="2924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56</xdr:col>
      <xdr:colOff>0</xdr:colOff>
      <xdr:row>1</xdr:row>
      <xdr:rowOff>0</xdr:rowOff>
    </xdr:from>
    <xdr:to>
      <xdr:col>65</xdr:col>
      <xdr:colOff>676275</xdr:colOff>
      <xdr:row>18</xdr:row>
      <xdr:rowOff>142875</xdr:rowOff>
    </xdr:to>
    <xdr:graphicFrame>
      <xdr:nvGraphicFramePr>
        <xdr:cNvPr id="6" name="Chart 6"/>
        <xdr:cNvGraphicFramePr/>
      </xdr:nvGraphicFramePr>
      <xdr:xfrm>
        <a:off x="38404800" y="161925"/>
        <a:ext cx="6848475" cy="2895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67</xdr:col>
      <xdr:colOff>0</xdr:colOff>
      <xdr:row>1</xdr:row>
      <xdr:rowOff>0</xdr:rowOff>
    </xdr:from>
    <xdr:to>
      <xdr:col>77</xdr:col>
      <xdr:colOff>0</xdr:colOff>
      <xdr:row>18</xdr:row>
      <xdr:rowOff>152400</xdr:rowOff>
    </xdr:to>
    <xdr:graphicFrame>
      <xdr:nvGraphicFramePr>
        <xdr:cNvPr id="7" name="Chart 7"/>
        <xdr:cNvGraphicFramePr/>
      </xdr:nvGraphicFramePr>
      <xdr:xfrm>
        <a:off x="45948600" y="161925"/>
        <a:ext cx="6858000" cy="2905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78</xdr:col>
      <xdr:colOff>0</xdr:colOff>
      <xdr:row>1</xdr:row>
      <xdr:rowOff>0</xdr:rowOff>
    </xdr:from>
    <xdr:to>
      <xdr:col>87</xdr:col>
      <xdr:colOff>676275</xdr:colOff>
      <xdr:row>18</xdr:row>
      <xdr:rowOff>142875</xdr:rowOff>
    </xdr:to>
    <xdr:graphicFrame>
      <xdr:nvGraphicFramePr>
        <xdr:cNvPr id="8" name="Chart 8"/>
        <xdr:cNvGraphicFramePr/>
      </xdr:nvGraphicFramePr>
      <xdr:xfrm>
        <a:off x="53492400" y="161925"/>
        <a:ext cx="6848475" cy="2895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89</xdr:col>
      <xdr:colOff>0</xdr:colOff>
      <xdr:row>1</xdr:row>
      <xdr:rowOff>0</xdr:rowOff>
    </xdr:from>
    <xdr:to>
      <xdr:col>98</xdr:col>
      <xdr:colOff>666750</xdr:colOff>
      <xdr:row>18</xdr:row>
      <xdr:rowOff>152400</xdr:rowOff>
    </xdr:to>
    <xdr:graphicFrame>
      <xdr:nvGraphicFramePr>
        <xdr:cNvPr id="9" name="Chart 9"/>
        <xdr:cNvGraphicFramePr/>
      </xdr:nvGraphicFramePr>
      <xdr:xfrm>
        <a:off x="61036200" y="161925"/>
        <a:ext cx="6838950" cy="29051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100</xdr:col>
      <xdr:colOff>0</xdr:colOff>
      <xdr:row>1</xdr:row>
      <xdr:rowOff>0</xdr:rowOff>
    </xdr:from>
    <xdr:to>
      <xdr:col>109</xdr:col>
      <xdr:colOff>676275</xdr:colOff>
      <xdr:row>19</xdr:row>
      <xdr:rowOff>0</xdr:rowOff>
    </xdr:to>
    <xdr:graphicFrame>
      <xdr:nvGraphicFramePr>
        <xdr:cNvPr id="10" name="Chart 10"/>
        <xdr:cNvGraphicFramePr/>
      </xdr:nvGraphicFramePr>
      <xdr:xfrm>
        <a:off x="68580000" y="161925"/>
        <a:ext cx="6848475" cy="29146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111</xdr:col>
      <xdr:colOff>0</xdr:colOff>
      <xdr:row>1</xdr:row>
      <xdr:rowOff>0</xdr:rowOff>
    </xdr:from>
    <xdr:to>
      <xdr:col>121</xdr:col>
      <xdr:colOff>0</xdr:colOff>
      <xdr:row>18</xdr:row>
      <xdr:rowOff>152400</xdr:rowOff>
    </xdr:to>
    <xdr:graphicFrame>
      <xdr:nvGraphicFramePr>
        <xdr:cNvPr id="11" name="Chart 11"/>
        <xdr:cNvGraphicFramePr/>
      </xdr:nvGraphicFramePr>
      <xdr:xfrm>
        <a:off x="76123800" y="161925"/>
        <a:ext cx="6858000" cy="29051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122</xdr:col>
      <xdr:colOff>0</xdr:colOff>
      <xdr:row>1</xdr:row>
      <xdr:rowOff>0</xdr:rowOff>
    </xdr:from>
    <xdr:to>
      <xdr:col>131</xdr:col>
      <xdr:colOff>676275</xdr:colOff>
      <xdr:row>19</xdr:row>
      <xdr:rowOff>0</xdr:rowOff>
    </xdr:to>
    <xdr:graphicFrame>
      <xdr:nvGraphicFramePr>
        <xdr:cNvPr id="12" name="Chart 12"/>
        <xdr:cNvGraphicFramePr/>
      </xdr:nvGraphicFramePr>
      <xdr:xfrm>
        <a:off x="83667600" y="161925"/>
        <a:ext cx="6848475" cy="29146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132</xdr:col>
      <xdr:colOff>581025</xdr:colOff>
      <xdr:row>1</xdr:row>
      <xdr:rowOff>0</xdr:rowOff>
    </xdr:from>
    <xdr:to>
      <xdr:col>143</xdr:col>
      <xdr:colOff>0</xdr:colOff>
      <xdr:row>19</xdr:row>
      <xdr:rowOff>9525</xdr:rowOff>
    </xdr:to>
    <xdr:graphicFrame>
      <xdr:nvGraphicFramePr>
        <xdr:cNvPr id="13" name="Chart 13"/>
        <xdr:cNvGraphicFramePr/>
      </xdr:nvGraphicFramePr>
      <xdr:xfrm>
        <a:off x="91106625" y="161925"/>
        <a:ext cx="6962775" cy="2924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144</xdr:col>
      <xdr:colOff>0</xdr:colOff>
      <xdr:row>1</xdr:row>
      <xdr:rowOff>0</xdr:rowOff>
    </xdr:from>
    <xdr:to>
      <xdr:col>154</xdr:col>
      <xdr:colOff>9525</xdr:colOff>
      <xdr:row>19</xdr:row>
      <xdr:rowOff>0</xdr:rowOff>
    </xdr:to>
    <xdr:graphicFrame>
      <xdr:nvGraphicFramePr>
        <xdr:cNvPr id="14" name="Chart 14"/>
        <xdr:cNvGraphicFramePr/>
      </xdr:nvGraphicFramePr>
      <xdr:xfrm>
        <a:off x="98755200" y="161925"/>
        <a:ext cx="6867525" cy="29146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155</xdr:col>
      <xdr:colOff>0</xdr:colOff>
      <xdr:row>1</xdr:row>
      <xdr:rowOff>0</xdr:rowOff>
    </xdr:from>
    <xdr:to>
      <xdr:col>165</xdr:col>
      <xdr:colOff>0</xdr:colOff>
      <xdr:row>18</xdr:row>
      <xdr:rowOff>152400</xdr:rowOff>
    </xdr:to>
    <xdr:graphicFrame>
      <xdr:nvGraphicFramePr>
        <xdr:cNvPr id="15" name="Chart 15"/>
        <xdr:cNvGraphicFramePr/>
      </xdr:nvGraphicFramePr>
      <xdr:xfrm>
        <a:off x="106299000" y="161925"/>
        <a:ext cx="6858000" cy="29051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4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00390625" defaultRowHeight="12.75"/>
  <cols>
    <col min="1" max="1" width="44.75390625" style="1" bestFit="1" customWidth="1"/>
    <col min="2" max="2" width="11.375" style="11" bestFit="1" customWidth="1"/>
    <col min="3" max="4" width="11.00390625" style="11" bestFit="1" customWidth="1"/>
    <col min="5" max="6" width="12.25390625" style="11" bestFit="1" customWidth="1"/>
    <col min="7" max="16384" width="9.125" style="1" customWidth="1"/>
  </cols>
  <sheetData>
    <row r="1" spans="1:6" s="5" customFormat="1" ht="38.25">
      <c r="A1" s="6" t="s">
        <v>80</v>
      </c>
      <c r="B1" s="7" t="s">
        <v>95</v>
      </c>
      <c r="C1" s="7" t="s">
        <v>93</v>
      </c>
      <c r="D1" s="7" t="s">
        <v>94</v>
      </c>
      <c r="E1" s="7" t="s">
        <v>76</v>
      </c>
      <c r="F1" s="7" t="s">
        <v>79</v>
      </c>
    </row>
    <row r="2" spans="1:6" s="3" customFormat="1" ht="20.25">
      <c r="A2" s="2" t="s">
        <v>67</v>
      </c>
      <c r="B2" s="12" t="s">
        <v>77</v>
      </c>
      <c r="C2" s="12" t="s">
        <v>77</v>
      </c>
      <c r="D2" s="12" t="s">
        <v>77</v>
      </c>
      <c r="E2" s="12" t="s">
        <v>77</v>
      </c>
      <c r="F2" s="12" t="s">
        <v>77</v>
      </c>
    </row>
    <row r="3" spans="1:6" s="3" customFormat="1" ht="15.75">
      <c r="A3" s="4" t="s">
        <v>92</v>
      </c>
      <c r="B3" s="12" t="s">
        <v>77</v>
      </c>
      <c r="C3" s="12" t="s">
        <v>77</v>
      </c>
      <c r="D3" s="12" t="s">
        <v>77</v>
      </c>
      <c r="E3" s="12" t="s">
        <v>77</v>
      </c>
      <c r="F3" s="12" t="s">
        <v>77</v>
      </c>
    </row>
    <row r="4" spans="1:6" s="3" customFormat="1" ht="12.75">
      <c r="A4" s="3" t="s">
        <v>0</v>
      </c>
      <c r="B4" s="8">
        <v>6.879965331198727</v>
      </c>
      <c r="C4" s="8">
        <v>4.520195877565528</v>
      </c>
      <c r="D4" s="8">
        <v>5.052522761322115</v>
      </c>
      <c r="E4" s="8">
        <v>7.511455663705569</v>
      </c>
      <c r="F4" s="8">
        <v>8.035136818463727</v>
      </c>
    </row>
    <row r="5" spans="1:6" s="3" customFormat="1" ht="12.75">
      <c r="A5" s="3" t="s">
        <v>1</v>
      </c>
      <c r="B5" s="8">
        <v>3.360607814708789</v>
      </c>
      <c r="C5" s="8">
        <v>3.5873550171657853</v>
      </c>
      <c r="D5" s="8">
        <v>3.8762818455067762</v>
      </c>
      <c r="E5" s="8">
        <v>3.6641831100722486</v>
      </c>
      <c r="F5" s="8">
        <v>3.750488275470719</v>
      </c>
    </row>
    <row r="6" spans="1:6" s="3" customFormat="1" ht="12.75">
      <c r="A6" s="3" t="s">
        <v>2</v>
      </c>
      <c r="B6" s="8">
        <v>8.499351349292917</v>
      </c>
      <c r="C6" s="8">
        <v>9.29352916801063</v>
      </c>
      <c r="D6" s="8">
        <v>9.8810836034016</v>
      </c>
      <c r="E6" s="8">
        <v>9.421081203350903</v>
      </c>
      <c r="F6" s="8">
        <v>9.866755926568844</v>
      </c>
    </row>
    <row r="7" spans="1:6" s="3" customFormat="1" ht="15.75">
      <c r="A7" s="4" t="s">
        <v>3</v>
      </c>
      <c r="B7" s="12" t="s">
        <v>77</v>
      </c>
      <c r="C7" s="12" t="s">
        <v>77</v>
      </c>
      <c r="D7" s="12" t="s">
        <v>77</v>
      </c>
      <c r="E7" s="12" t="s">
        <v>77</v>
      </c>
      <c r="F7" s="12" t="s">
        <v>77</v>
      </c>
    </row>
    <row r="8" spans="1:6" s="3" customFormat="1" ht="12.75">
      <c r="A8" s="3" t="s">
        <v>4</v>
      </c>
      <c r="B8" s="8">
        <v>2.5083706063211477</v>
      </c>
      <c r="C8" s="8">
        <v>3.0132754613879955</v>
      </c>
      <c r="D8" s="8">
        <v>3.139285377310933</v>
      </c>
      <c r="E8" s="8">
        <v>3.0937111631704255</v>
      </c>
      <c r="F8" s="8">
        <v>3.2602052774845984</v>
      </c>
    </row>
    <row r="9" spans="1:6" s="3" customFormat="1" ht="12.75">
      <c r="A9" s="3" t="s">
        <v>5</v>
      </c>
      <c r="B9" s="8">
        <v>5.145166172286458</v>
      </c>
      <c r="C9" s="8">
        <v>5.610469337910092</v>
      </c>
      <c r="D9" s="8">
        <v>5.890428997158501</v>
      </c>
      <c r="E9" s="8">
        <v>5.88553424278097</v>
      </c>
      <c r="F9" s="8">
        <v>6.325295824960929</v>
      </c>
    </row>
    <row r="10" spans="1:6" s="3" customFormat="1" ht="12.75">
      <c r="A10" s="3" t="s">
        <v>6</v>
      </c>
      <c r="B10" s="9">
        <v>0.003993055555555556</v>
      </c>
      <c r="C10" s="9">
        <v>0.008854166666666666</v>
      </c>
      <c r="D10" s="9">
        <v>0.008368055555555556</v>
      </c>
      <c r="E10" s="9">
        <v>0.004340277777777778</v>
      </c>
      <c r="F10" s="9">
        <v>0.0042592592592592595</v>
      </c>
    </row>
    <row r="11" spans="1:6" s="3" customFormat="1" ht="15.75">
      <c r="A11" s="4" t="s">
        <v>7</v>
      </c>
      <c r="B11" s="9">
        <v>0.006481481481481481</v>
      </c>
      <c r="C11" s="9">
        <v>0.007141203703703704</v>
      </c>
      <c r="D11" s="9">
        <v>0.006550925925925926</v>
      </c>
      <c r="E11" s="9">
        <v>0.006469907407407407</v>
      </c>
      <c r="F11" s="9">
        <v>0.0059490740740740745</v>
      </c>
    </row>
    <row r="12" spans="1:6" s="30" customFormat="1" ht="15.75">
      <c r="A12" s="28" t="s">
        <v>65</v>
      </c>
      <c r="B12" s="29">
        <f>GEOMEAN(B4,B5,B6,B8,B9,1/B10,1/B11)*6.68200574219859</f>
        <v>92.57783824477693</v>
      </c>
      <c r="C12" s="29">
        <f>GEOMEAN(C4,C5,C6,C8,C9,1/C10,1/C11)*6.68200574219859</f>
        <v>81.53957500943339</v>
      </c>
      <c r="D12" s="29">
        <f>GEOMEAN(D4,D5,D6,D8,D9,1/D10,1/D11)*6.68200574219859</f>
        <v>87.3582244843387</v>
      </c>
      <c r="E12" s="29">
        <f>GEOMEAN(E4,E5,E6,E8,E9,1/E10,1/E11)*6.68200574219859</f>
        <v>99.99999999999999</v>
      </c>
      <c r="F12" s="29">
        <f>GEOMEAN(F4,F5,F6,F8,F9,1/F10,1/F11)*6.68200574219859</f>
        <v>105.33974088178194</v>
      </c>
    </row>
    <row r="13" spans="1:6" s="18" customFormat="1" ht="20.25">
      <c r="A13" s="16" t="s">
        <v>66</v>
      </c>
      <c r="B13" s="17" t="s">
        <v>77</v>
      </c>
      <c r="C13" s="17" t="s">
        <v>77</v>
      </c>
      <c r="D13" s="17" t="s">
        <v>77</v>
      </c>
      <c r="E13" s="17" t="s">
        <v>77</v>
      </c>
      <c r="F13" s="17" t="s">
        <v>77</v>
      </c>
    </row>
    <row r="14" spans="1:6" s="18" customFormat="1" ht="15.75">
      <c r="A14" s="19" t="s">
        <v>14</v>
      </c>
      <c r="B14" s="17" t="s">
        <v>77</v>
      </c>
      <c r="C14" s="17" t="s">
        <v>77</v>
      </c>
      <c r="D14" s="17" t="s">
        <v>77</v>
      </c>
      <c r="E14" s="17" t="s">
        <v>77</v>
      </c>
      <c r="F14" s="17" t="s">
        <v>77</v>
      </c>
    </row>
    <row r="15" spans="1:6" s="18" customFormat="1" ht="12.75">
      <c r="A15" s="18" t="s">
        <v>74</v>
      </c>
      <c r="B15" s="21">
        <v>3.367824022963126</v>
      </c>
      <c r="C15" s="21">
        <v>3.578282161813436</v>
      </c>
      <c r="D15" s="21">
        <v>3.7776849013962424</v>
      </c>
      <c r="E15" s="21">
        <v>3.463119057755074</v>
      </c>
      <c r="F15" s="21">
        <v>3.620108582786959</v>
      </c>
    </row>
    <row r="16" spans="1:6" s="18" customFormat="1" ht="12.75">
      <c r="A16" s="18" t="s">
        <v>75</v>
      </c>
      <c r="B16" s="21">
        <v>1.649379399449317</v>
      </c>
      <c r="C16" s="21">
        <v>1.862199471657164</v>
      </c>
      <c r="D16" s="21">
        <v>1.9263677517896238</v>
      </c>
      <c r="E16" s="21">
        <v>1.6646510666380423</v>
      </c>
      <c r="F16" s="21">
        <v>1.893688804468263</v>
      </c>
    </row>
    <row r="17" spans="1:6" s="18" customFormat="1" ht="15.75">
      <c r="A17" s="19" t="s">
        <v>8</v>
      </c>
      <c r="B17" s="17" t="s">
        <v>77</v>
      </c>
      <c r="C17" s="17" t="s">
        <v>77</v>
      </c>
      <c r="D17" s="17" t="s">
        <v>77</v>
      </c>
      <c r="E17" s="17" t="s">
        <v>77</v>
      </c>
      <c r="F17" s="17" t="s">
        <v>77</v>
      </c>
    </row>
    <row r="18" spans="1:6" s="18" customFormat="1" ht="12.75">
      <c r="A18" s="18" t="s">
        <v>9</v>
      </c>
      <c r="B18" s="22">
        <v>760</v>
      </c>
      <c r="C18" s="22">
        <v>731</v>
      </c>
      <c r="D18" s="22">
        <v>668</v>
      </c>
      <c r="E18" s="22">
        <v>700</v>
      </c>
      <c r="F18" s="22">
        <v>655</v>
      </c>
    </row>
    <row r="19" spans="1:6" s="18" customFormat="1" ht="12.75">
      <c r="A19" s="18" t="s">
        <v>10</v>
      </c>
      <c r="B19" s="22">
        <v>937</v>
      </c>
      <c r="C19" s="22">
        <v>921</v>
      </c>
      <c r="D19" s="22">
        <v>844</v>
      </c>
      <c r="E19" s="22">
        <v>884</v>
      </c>
      <c r="F19" s="22">
        <v>840</v>
      </c>
    </row>
    <row r="20" spans="1:6" s="18" customFormat="1" ht="15.75">
      <c r="A20" s="19" t="s">
        <v>11</v>
      </c>
      <c r="B20" s="17" t="s">
        <v>77</v>
      </c>
      <c r="C20" s="17" t="s">
        <v>77</v>
      </c>
      <c r="D20" s="17" t="s">
        <v>77</v>
      </c>
      <c r="E20" s="17" t="s">
        <v>77</v>
      </c>
      <c r="F20" s="17" t="s">
        <v>77</v>
      </c>
    </row>
    <row r="21" spans="1:6" s="18" customFormat="1" ht="12.75">
      <c r="A21" s="18" t="s">
        <v>1</v>
      </c>
      <c r="B21" s="22">
        <v>75.16</v>
      </c>
      <c r="C21" s="22">
        <v>68.33</v>
      </c>
      <c r="D21" s="22">
        <v>65.48</v>
      </c>
      <c r="E21" s="22">
        <v>65.38</v>
      </c>
      <c r="F21" s="22">
        <v>63.9</v>
      </c>
    </row>
    <row r="22" spans="1:6" s="18" customFormat="1" ht="12.75">
      <c r="A22" s="18" t="s">
        <v>5</v>
      </c>
      <c r="B22" s="22">
        <v>54</v>
      </c>
      <c r="C22" s="22">
        <v>51.36</v>
      </c>
      <c r="D22" s="22">
        <v>47.61</v>
      </c>
      <c r="E22" s="22">
        <v>50.17</v>
      </c>
      <c r="F22" s="22">
        <v>48.21</v>
      </c>
    </row>
    <row r="23" spans="1:6" s="30" customFormat="1" ht="15.75">
      <c r="A23" s="28" t="s">
        <v>65</v>
      </c>
      <c r="B23" s="29">
        <f>GEOMEAN(B15,B16,1/B18,1/B19,1/B21,1/B22)*2657.30526351845</f>
        <v>93.69810799066927</v>
      </c>
      <c r="C23" s="29">
        <f>GEOMEAN(C15,C16,1/C18,1/C19,1/C21,1/C22)*2657.30526351845</f>
        <v>99.88248476279432</v>
      </c>
      <c r="D23" s="29">
        <f>GEOMEAN(D15,D16,1/D18,1/D19,1/D21,1/D22)*2657.30526351845</f>
        <v>106.48325277025037</v>
      </c>
      <c r="E23" s="29">
        <f>GEOMEAN(E15,E16,1/E18,1/E19,1/E21,1/E22)*2657.30526351845</f>
        <v>99.99999999999994</v>
      </c>
      <c r="F23" s="29">
        <f>GEOMEAN(F15,F16,1/F18,1/F19,1/F21,1/F22)*2657.30526351845</f>
        <v>106.06857149915166</v>
      </c>
    </row>
    <row r="24" spans="1:6" s="3" customFormat="1" ht="20.25">
      <c r="A24" s="2" t="s">
        <v>68</v>
      </c>
      <c r="B24" s="12" t="s">
        <v>77</v>
      </c>
      <c r="C24" s="12" t="s">
        <v>77</v>
      </c>
      <c r="D24" s="12" t="s">
        <v>77</v>
      </c>
      <c r="E24" s="12" t="s">
        <v>77</v>
      </c>
      <c r="F24" s="12" t="s">
        <v>77</v>
      </c>
    </row>
    <row r="25" spans="1:6" s="3" customFormat="1" ht="15.75">
      <c r="A25" s="4" t="s">
        <v>13</v>
      </c>
      <c r="B25" s="9">
        <v>0.022581018518518518</v>
      </c>
      <c r="C25" s="9">
        <v>0.0227662037037037</v>
      </c>
      <c r="D25" s="9">
        <v>0.021909722222222223</v>
      </c>
      <c r="E25" s="9">
        <v>0.020682870370370372</v>
      </c>
      <c r="F25" s="9">
        <v>0.020104166666666666</v>
      </c>
    </row>
    <row r="26" spans="1:6" s="30" customFormat="1" ht="15.75">
      <c r="A26" s="28" t="s">
        <v>65</v>
      </c>
      <c r="B26" s="29">
        <f>1/B25*2.06828703703704</f>
        <v>91.59405433111239</v>
      </c>
      <c r="C26" s="29">
        <f>1/C25*2.06828703703704</f>
        <v>90.84900864260308</v>
      </c>
      <c r="D26" s="29">
        <f>1/D25*2.06828703703704</f>
        <v>94.4004226096145</v>
      </c>
      <c r="E26" s="29">
        <f>1/E25*2.06828703703704</f>
        <v>100.00000000000013</v>
      </c>
      <c r="F26" s="29">
        <f>1/F25*2.06828703703704</f>
        <v>102.8785261945885</v>
      </c>
    </row>
    <row r="27" spans="1:6" s="18" customFormat="1" ht="20.25">
      <c r="A27" s="16" t="s">
        <v>69</v>
      </c>
      <c r="B27" s="17" t="s">
        <v>77</v>
      </c>
      <c r="C27" s="17" t="s">
        <v>77</v>
      </c>
      <c r="D27" s="17" t="s">
        <v>77</v>
      </c>
      <c r="E27" s="17" t="s">
        <v>77</v>
      </c>
      <c r="F27" s="17" t="s">
        <v>77</v>
      </c>
    </row>
    <row r="28" spans="1:6" s="18" customFormat="1" ht="15.75">
      <c r="A28" s="19" t="s">
        <v>12</v>
      </c>
      <c r="B28" s="17" t="s">
        <v>77</v>
      </c>
      <c r="C28" s="17" t="s">
        <v>77</v>
      </c>
      <c r="D28" s="17" t="s">
        <v>77</v>
      </c>
      <c r="E28" s="17" t="s">
        <v>77</v>
      </c>
      <c r="F28" s="17" t="s">
        <v>77</v>
      </c>
    </row>
    <row r="29" spans="1:6" s="18" customFormat="1" ht="12.75">
      <c r="A29" s="18" t="s">
        <v>15</v>
      </c>
      <c r="B29" s="20">
        <v>0.0043055555555555555</v>
      </c>
      <c r="C29" s="20">
        <v>0.006388888888888888</v>
      </c>
      <c r="D29" s="20">
        <v>0.005925925925925926</v>
      </c>
      <c r="E29" s="20">
        <v>0.00400462962962963</v>
      </c>
      <c r="F29" s="20">
        <v>0.0036805555555555554</v>
      </c>
    </row>
    <row r="30" spans="1:6" s="18" customFormat="1" ht="12.75">
      <c r="A30" s="18" t="s">
        <v>16</v>
      </c>
      <c r="B30" s="20">
        <v>0.0009722222222222221</v>
      </c>
      <c r="C30" s="20">
        <v>0.001550925925925926</v>
      </c>
      <c r="D30" s="20">
        <v>0.0012268518518518518</v>
      </c>
      <c r="E30" s="20">
        <v>0.0009722222222222221</v>
      </c>
      <c r="F30" s="20">
        <v>0.000787037037037037</v>
      </c>
    </row>
    <row r="31" spans="1:6" s="18" customFormat="1" ht="12.75">
      <c r="A31" s="18" t="s">
        <v>17</v>
      </c>
      <c r="B31" s="20">
        <v>0.004236111111111111</v>
      </c>
      <c r="C31" s="20">
        <v>0.003587962962962963</v>
      </c>
      <c r="D31" s="20">
        <v>0.0033333333333333335</v>
      </c>
      <c r="E31" s="20">
        <v>0.003472222222222222</v>
      </c>
      <c r="F31" s="20">
        <v>0.003263888888888889</v>
      </c>
    </row>
    <row r="32" spans="1:6" s="18" customFormat="1" ht="12.75">
      <c r="A32" s="18" t="s">
        <v>18</v>
      </c>
      <c r="B32" s="20">
        <v>0.001550925925925926</v>
      </c>
      <c r="C32" s="20">
        <v>0.001574074074074074</v>
      </c>
      <c r="D32" s="20">
        <v>0.0014583333333333334</v>
      </c>
      <c r="E32" s="20">
        <v>0.0013194444444444443</v>
      </c>
      <c r="F32" s="20">
        <v>0.00125</v>
      </c>
    </row>
    <row r="33" spans="1:6" s="18" customFormat="1" ht="12.75">
      <c r="A33" s="18" t="s">
        <v>19</v>
      </c>
      <c r="B33" s="20">
        <v>0.0019444444444444442</v>
      </c>
      <c r="C33" s="20">
        <v>0.002615740740740741</v>
      </c>
      <c r="D33" s="20">
        <v>0.0024537037037037036</v>
      </c>
      <c r="E33" s="20">
        <v>0.0019212962962962962</v>
      </c>
      <c r="F33" s="20">
        <v>0.001736111111111111</v>
      </c>
    </row>
    <row r="34" spans="1:6" s="18" customFormat="1" ht="12.75">
      <c r="A34" s="18" t="s">
        <v>20</v>
      </c>
      <c r="B34" s="20">
        <v>0.0019212962962962962</v>
      </c>
      <c r="C34" s="20">
        <v>0.0025694444444444445</v>
      </c>
      <c r="D34" s="20">
        <v>0.0022916666666666667</v>
      </c>
      <c r="E34" s="20">
        <v>0.001736111111111111</v>
      </c>
      <c r="F34" s="20">
        <v>0.001550925925925926</v>
      </c>
    </row>
    <row r="35" spans="1:6" s="18" customFormat="1" ht="12.75">
      <c r="A35" s="18" t="s">
        <v>21</v>
      </c>
      <c r="B35" s="20">
        <v>0.0006944444444444445</v>
      </c>
      <c r="C35" s="20">
        <v>0.0009259259259259259</v>
      </c>
      <c r="D35" s="20">
        <v>0.0006712962962962962</v>
      </c>
      <c r="E35" s="20">
        <v>0.0008333333333333334</v>
      </c>
      <c r="F35" s="20">
        <v>0.0006018518518518519</v>
      </c>
    </row>
    <row r="36" spans="1:6" s="18" customFormat="1" ht="12.75">
      <c r="A36" s="18" t="s">
        <v>22</v>
      </c>
      <c r="B36" s="20">
        <v>0.0016435185185185183</v>
      </c>
      <c r="C36" s="20">
        <v>0.001712962962962963</v>
      </c>
      <c r="D36" s="20">
        <v>0.0016203703703703703</v>
      </c>
      <c r="E36" s="20">
        <v>0.0015277777777777779</v>
      </c>
      <c r="F36" s="20">
        <v>0.001365740740740741</v>
      </c>
    </row>
    <row r="37" spans="1:6" s="30" customFormat="1" ht="15.75">
      <c r="A37" s="28" t="s">
        <v>65</v>
      </c>
      <c r="B37" s="29">
        <f>GEOMEAN(1/B29,1/B30,1/B31,1/B32,1/B33,1/B34,1/B35,1/B36)*0.171760053113941</f>
        <v>94.68425664448529</v>
      </c>
      <c r="C37" s="29">
        <f>GEOMEAN(1/C29,1/C30,1/C31,1/C32,1/C33,1/C34,1/C35,1/C36)*0.171760053113941</f>
        <v>77.26204676021507</v>
      </c>
      <c r="D37" s="29">
        <f>GEOMEAN(1/D29,1/D30,1/D31,1/D32,1/D33,1/D34,1/D35,1/D36)*0.171760053113941</f>
        <v>87.7150097045822</v>
      </c>
      <c r="E37" s="29">
        <f>GEOMEAN(1/E29,1/E30,1/E31,1/E32,1/E33,1/E34,1/E35,1/E36)*0.171760053113941</f>
        <v>99.99999999999972</v>
      </c>
      <c r="F37" s="29">
        <f>GEOMEAN(1/F29,1/F30,1/F31,1/F32,1/F33,1/F34,1/F35,1/F36)*0.171760053113941</f>
        <v>114.21538817370214</v>
      </c>
    </row>
    <row r="38" spans="1:6" s="3" customFormat="1" ht="20.25">
      <c r="A38" s="2" t="s">
        <v>91</v>
      </c>
      <c r="B38" s="12" t="s">
        <v>77</v>
      </c>
      <c r="C38" s="12" t="s">
        <v>77</v>
      </c>
      <c r="D38" s="12" t="s">
        <v>77</v>
      </c>
      <c r="E38" s="12" t="s">
        <v>77</v>
      </c>
      <c r="F38" s="12" t="s">
        <v>77</v>
      </c>
    </row>
    <row r="39" spans="1:6" s="3" customFormat="1" ht="15.75">
      <c r="A39" s="4" t="s">
        <v>23</v>
      </c>
      <c r="B39" s="10">
        <v>0.02581660045</v>
      </c>
      <c r="C39" s="10">
        <v>0.022097129</v>
      </c>
      <c r="D39" s="10">
        <v>0.02464644932</v>
      </c>
      <c r="E39" s="10">
        <v>0.0231081941</v>
      </c>
      <c r="F39" s="10">
        <v>0.02450243054</v>
      </c>
    </row>
    <row r="40" spans="1:6" s="3" customFormat="1" ht="15.75">
      <c r="A40" s="4" t="s">
        <v>24</v>
      </c>
      <c r="B40" s="12" t="s">
        <v>77</v>
      </c>
      <c r="C40" s="12" t="s">
        <v>77</v>
      </c>
      <c r="D40" s="12" t="s">
        <v>77</v>
      </c>
      <c r="E40" s="12" t="s">
        <v>77</v>
      </c>
      <c r="F40" s="12" t="s">
        <v>77</v>
      </c>
    </row>
    <row r="41" spans="1:6" s="3" customFormat="1" ht="12.75">
      <c r="A41" s="3" t="s">
        <v>25</v>
      </c>
      <c r="B41" s="10">
        <v>3.016</v>
      </c>
      <c r="C41" s="10">
        <v>2.9</v>
      </c>
      <c r="D41" s="10">
        <v>3.043</v>
      </c>
      <c r="E41" s="10">
        <v>3.276</v>
      </c>
      <c r="F41" s="10">
        <v>3.476</v>
      </c>
    </row>
    <row r="42" spans="1:6" s="3" customFormat="1" ht="12.75">
      <c r="A42" s="3" t="s">
        <v>26</v>
      </c>
      <c r="B42" s="10">
        <v>1.13589838364658</v>
      </c>
      <c r="C42" s="10">
        <v>1.20280920783931</v>
      </c>
      <c r="D42" s="10">
        <v>1.24470911703171</v>
      </c>
      <c r="E42" s="10">
        <v>1.1987079086253</v>
      </c>
      <c r="F42" s="10">
        <v>1.25059169351427</v>
      </c>
    </row>
    <row r="43" spans="1:6" s="3" customFormat="1" ht="15.75">
      <c r="A43" s="4" t="s">
        <v>27</v>
      </c>
      <c r="B43" s="12" t="s">
        <v>77</v>
      </c>
      <c r="C43" s="12" t="s">
        <v>77</v>
      </c>
      <c r="D43" s="12" t="s">
        <v>77</v>
      </c>
      <c r="E43" s="12" t="s">
        <v>77</v>
      </c>
      <c r="F43" s="12" t="s">
        <v>77</v>
      </c>
    </row>
    <row r="44" spans="1:6" s="3" customFormat="1" ht="12.75">
      <c r="A44" s="3" t="s">
        <v>28</v>
      </c>
      <c r="B44" s="10">
        <v>0.0849</v>
      </c>
      <c r="C44" s="10">
        <v>0.0731</v>
      </c>
      <c r="D44" s="10">
        <v>0.0753</v>
      </c>
      <c r="E44" s="10">
        <v>0.061592378074180394</v>
      </c>
      <c r="F44" s="10">
        <v>0.0588</v>
      </c>
    </row>
    <row r="45" spans="1:6" s="3" customFormat="1" ht="12.75">
      <c r="A45" s="3" t="s">
        <v>29</v>
      </c>
      <c r="B45" s="10">
        <v>0.1602</v>
      </c>
      <c r="C45" s="10">
        <v>0.1409</v>
      </c>
      <c r="D45" s="10">
        <v>0.1373</v>
      </c>
      <c r="E45" s="10">
        <v>0.1478398307309259</v>
      </c>
      <c r="F45" s="10">
        <v>0.1363</v>
      </c>
    </row>
    <row r="46" spans="1:6" s="3" customFormat="1" ht="12.75">
      <c r="A46" s="3" t="s">
        <v>30</v>
      </c>
      <c r="B46" s="10">
        <v>0.2683</v>
      </c>
      <c r="C46" s="10">
        <v>0.1876</v>
      </c>
      <c r="D46" s="10">
        <v>0.1791</v>
      </c>
      <c r="E46" s="10">
        <v>0.1933994463797029</v>
      </c>
      <c r="F46" s="10">
        <v>0.1897</v>
      </c>
    </row>
    <row r="47" spans="1:6" s="3" customFormat="1" ht="12.75">
      <c r="A47" s="3" t="s">
        <v>31</v>
      </c>
      <c r="B47" s="10">
        <v>1.7797</v>
      </c>
      <c r="C47" s="10">
        <v>0.3034</v>
      </c>
      <c r="D47" s="10">
        <v>0.2842</v>
      </c>
      <c r="E47" s="10">
        <v>0.33868855518095925</v>
      </c>
      <c r="F47" s="10">
        <v>0.3098</v>
      </c>
    </row>
    <row r="48" spans="1:6" s="3" customFormat="1" ht="12.75">
      <c r="A48" s="3" t="s">
        <v>32</v>
      </c>
      <c r="B48" s="10">
        <v>0.3327</v>
      </c>
      <c r="C48" s="10">
        <v>0.2886</v>
      </c>
      <c r="D48" s="10">
        <v>0.2804</v>
      </c>
      <c r="E48" s="10">
        <v>0.28418507177700436</v>
      </c>
      <c r="F48" s="10">
        <v>0.2812</v>
      </c>
    </row>
    <row r="49" spans="1:6" s="3" customFormat="1" ht="12.75">
      <c r="A49" s="3" t="s">
        <v>33</v>
      </c>
      <c r="B49" s="10">
        <v>0.569</v>
      </c>
      <c r="C49" s="10">
        <v>0.1636</v>
      </c>
      <c r="D49" s="10">
        <v>0.1578</v>
      </c>
      <c r="E49" s="10">
        <v>0.15865701605068924</v>
      </c>
      <c r="F49" s="10">
        <v>0.14</v>
      </c>
    </row>
    <row r="50" spans="1:6" s="30" customFormat="1" ht="15.75">
      <c r="A50" s="28" t="s">
        <v>65</v>
      </c>
      <c r="B50" s="29">
        <f>GEOMEAN(B39,B41,B42,1/B44,1/B45,1/B46,1/B47,1/B48,1/B49)*40.5488974453445</f>
        <v>65.20917879684225</v>
      </c>
      <c r="C50" s="29">
        <f>GEOMEAN(C39,C41,C42,1/C44,1/C45,1/C46,1/C47,1/C48,1/C49)*40.5488974453445</f>
        <v>97.888514351075</v>
      </c>
      <c r="D50" s="29">
        <f>GEOMEAN(D39,D41,D42,1/D44,1/D45,1/D46,1/D47,1/D48,1/D49)*40.5488974453445</f>
        <v>101.93383967340138</v>
      </c>
      <c r="E50" s="29">
        <f>GEOMEAN(E39,E41,E42,1/E44,1/E45,1/E46,1/E47,1/E48,1/E49)*40.5488974453445</f>
        <v>99.99999999999991</v>
      </c>
      <c r="F50" s="29">
        <f>GEOMEAN(F39,F41,F42,1/F44,1/F45,1/F46,1/F47,1/F48,1/F49)*40.5488974453445</f>
        <v>106.08947345495854</v>
      </c>
    </row>
    <row r="51" spans="1:6" s="18" customFormat="1" ht="20.25">
      <c r="A51" s="16" t="s">
        <v>70</v>
      </c>
      <c r="B51" s="17" t="s">
        <v>77</v>
      </c>
      <c r="C51" s="17" t="s">
        <v>77</v>
      </c>
      <c r="D51" s="17" t="s">
        <v>77</v>
      </c>
      <c r="E51" s="17" t="s">
        <v>77</v>
      </c>
      <c r="F51" s="17" t="s">
        <v>77</v>
      </c>
    </row>
    <row r="52" spans="1:6" s="18" customFormat="1" ht="15.75">
      <c r="A52" s="19" t="s">
        <v>34</v>
      </c>
      <c r="B52" s="22">
        <v>176</v>
      </c>
      <c r="C52" s="22">
        <v>93</v>
      </c>
      <c r="D52" s="22">
        <v>100</v>
      </c>
      <c r="E52" s="22">
        <v>185</v>
      </c>
      <c r="F52" s="22">
        <v>191</v>
      </c>
    </row>
    <row r="53" spans="1:6" s="18" customFormat="1" ht="15.75">
      <c r="A53" s="19" t="s">
        <v>35</v>
      </c>
      <c r="B53" s="17" t="s">
        <v>77</v>
      </c>
      <c r="C53" s="17" t="s">
        <v>77</v>
      </c>
      <c r="D53" s="17" t="s">
        <v>77</v>
      </c>
      <c r="E53" s="17" t="s">
        <v>77</v>
      </c>
      <c r="F53" s="17" t="s">
        <v>77</v>
      </c>
    </row>
    <row r="54" spans="1:6" s="18" customFormat="1" ht="12.75">
      <c r="A54" s="18" t="s">
        <v>36</v>
      </c>
      <c r="B54" s="22">
        <v>2801</v>
      </c>
      <c r="C54" s="22">
        <v>2816</v>
      </c>
      <c r="D54" s="22">
        <v>2978</v>
      </c>
      <c r="E54" s="22">
        <v>2852</v>
      </c>
      <c r="F54" s="22">
        <v>3005</v>
      </c>
    </row>
    <row r="55" spans="1:6" s="18" customFormat="1" ht="12.75">
      <c r="A55" s="18" t="s">
        <v>37</v>
      </c>
      <c r="B55" s="22">
        <v>2639</v>
      </c>
      <c r="C55" s="22">
        <v>2411</v>
      </c>
      <c r="D55" s="22">
        <v>2642</v>
      </c>
      <c r="E55" s="22">
        <v>2245</v>
      </c>
      <c r="F55" s="22">
        <v>2356</v>
      </c>
    </row>
    <row r="56" spans="1:6" s="18" customFormat="1" ht="12.75">
      <c r="A56" s="18" t="s">
        <v>38</v>
      </c>
      <c r="B56" s="22">
        <v>1964</v>
      </c>
      <c r="C56" s="22">
        <v>1871</v>
      </c>
      <c r="D56" s="22">
        <v>1889</v>
      </c>
      <c r="E56" s="22">
        <v>1795</v>
      </c>
      <c r="F56" s="22">
        <v>1901</v>
      </c>
    </row>
    <row r="57" spans="1:6" s="18" customFormat="1" ht="12.75">
      <c r="A57" s="18" t="s">
        <v>39</v>
      </c>
      <c r="B57" s="22">
        <v>4358</v>
      </c>
      <c r="C57" s="22">
        <v>5231</v>
      </c>
      <c r="D57" s="22">
        <v>5040</v>
      </c>
      <c r="E57" s="22">
        <v>4996</v>
      </c>
      <c r="F57" s="22">
        <v>5036</v>
      </c>
    </row>
    <row r="58" spans="1:6" s="18" customFormat="1" ht="12.75">
      <c r="A58" s="18" t="s">
        <v>40</v>
      </c>
      <c r="B58" s="22">
        <v>2534</v>
      </c>
      <c r="C58" s="22">
        <v>2539</v>
      </c>
      <c r="D58" s="22">
        <v>2655</v>
      </c>
      <c r="E58" s="22">
        <v>2612</v>
      </c>
      <c r="F58" s="22">
        <v>2589</v>
      </c>
    </row>
    <row r="59" spans="1:6" s="18" customFormat="1" ht="12.75">
      <c r="A59" s="18" t="s">
        <v>41</v>
      </c>
      <c r="B59" s="22">
        <v>1902</v>
      </c>
      <c r="C59" s="22">
        <v>1902</v>
      </c>
      <c r="D59" s="22">
        <v>1982</v>
      </c>
      <c r="E59" s="22">
        <v>1903</v>
      </c>
      <c r="F59" s="22">
        <v>1959</v>
      </c>
    </row>
    <row r="60" spans="1:6" s="30" customFormat="1" ht="15.75">
      <c r="A60" s="28" t="s">
        <v>65</v>
      </c>
      <c r="B60" s="29">
        <f>GEOMEAN(B52,B54,B55,B56,B57,B58,B59)*0.0567425802086608</f>
        <v>100.23298210474782</v>
      </c>
      <c r="C60" s="29">
        <f>GEOMEAN(C52,C54,C55,C56,C57,C58,C59)*0.0567425802086608</f>
        <v>92.17245520838281</v>
      </c>
      <c r="D60" s="29">
        <f>GEOMEAN(D52,D54,D55,D56,D57,D58,D59)*0.0567425802086608</f>
        <v>95.91014200905003</v>
      </c>
      <c r="E60" s="29">
        <f>GEOMEAN(E52,E54,E55,E56,E57,E58,E59)*0.0567425802086608</f>
        <v>100.00000000000001</v>
      </c>
      <c r="F60" s="29">
        <f>GEOMEAN(F52,F54,F55,F56,F57,F58,F59)*0.0567425802086608</f>
        <v>103.1624324429094</v>
      </c>
    </row>
    <row r="61" spans="1:6" s="6" customFormat="1" ht="33">
      <c r="A61" s="6" t="s">
        <v>88</v>
      </c>
      <c r="B61" s="24">
        <f>AVERAGE(B12,B23,B26,B37,B50,B60)</f>
        <v>89.66606968543898</v>
      </c>
      <c r="C61" s="24">
        <f>AVERAGE(C12,C23,C26,C37,C50,C60)</f>
        <v>89.93234745575062</v>
      </c>
      <c r="D61" s="24">
        <f>AVERAGE(D12,D23,D26,D37,D50,D60)</f>
        <v>95.6334818752062</v>
      </c>
      <c r="E61" s="24">
        <f>AVERAGE(E12,E23,E26,E37,E50,E60)</f>
        <v>99.99999999999994</v>
      </c>
      <c r="F61" s="24">
        <f>AVERAGE(F12,F23,F26,F37,F50,F60)</f>
        <v>106.29235544118204</v>
      </c>
    </row>
    <row r="62" spans="1:6" s="15" customFormat="1" ht="33">
      <c r="A62" s="13" t="s">
        <v>81</v>
      </c>
      <c r="B62" s="14" t="s">
        <v>77</v>
      </c>
      <c r="C62" s="14" t="s">
        <v>77</v>
      </c>
      <c r="D62" s="14" t="s">
        <v>77</v>
      </c>
      <c r="E62" s="14" t="s">
        <v>77</v>
      </c>
      <c r="F62" s="14" t="s">
        <v>77</v>
      </c>
    </row>
    <row r="63" spans="1:6" s="3" customFormat="1" ht="20.25">
      <c r="A63" s="2" t="s">
        <v>71</v>
      </c>
      <c r="B63" s="12" t="s">
        <v>77</v>
      </c>
      <c r="C63" s="12" t="s">
        <v>77</v>
      </c>
      <c r="D63" s="12" t="s">
        <v>77</v>
      </c>
      <c r="E63" s="12" t="s">
        <v>77</v>
      </c>
      <c r="F63" s="12" t="s">
        <v>77</v>
      </c>
    </row>
    <row r="64" spans="1:6" s="3" customFormat="1" ht="15.75">
      <c r="A64" s="4" t="s">
        <v>42</v>
      </c>
      <c r="B64" s="9">
        <v>0.0017476851851851852</v>
      </c>
      <c r="C64" s="9">
        <v>0.0017708333333333332</v>
      </c>
      <c r="D64" s="9">
        <v>0.0017592592592592592</v>
      </c>
      <c r="E64" s="9">
        <v>0.001736111111111111</v>
      </c>
      <c r="F64" s="9">
        <v>0.0016435185185185183</v>
      </c>
    </row>
    <row r="65" spans="1:6" s="3" customFormat="1" ht="15.75">
      <c r="A65" s="4" t="s">
        <v>43</v>
      </c>
      <c r="B65" s="9">
        <v>0.0009606481481481481</v>
      </c>
      <c r="C65" s="9">
        <v>0.0010185185185185186</v>
      </c>
      <c r="D65" s="9">
        <v>0.0009953703703703704</v>
      </c>
      <c r="E65" s="9">
        <v>0.0009259259259259259</v>
      </c>
      <c r="F65" s="9">
        <v>0.0008680555555555555</v>
      </c>
    </row>
    <row r="66" spans="1:6" s="3" customFormat="1" ht="15.75">
      <c r="A66" s="4" t="s">
        <v>44</v>
      </c>
      <c r="B66" s="9">
        <v>0.0016087962962962963</v>
      </c>
      <c r="C66" s="9">
        <v>0.0015162037037037036</v>
      </c>
      <c r="D66" s="9">
        <v>0.0014467592592592594</v>
      </c>
      <c r="E66" s="9">
        <v>0.0015162037037037036</v>
      </c>
      <c r="F66" s="9">
        <v>0.0014583333333333334</v>
      </c>
    </row>
    <row r="67" spans="1:6" s="30" customFormat="1" ht="15.75">
      <c r="A67" s="28" t="s">
        <v>65</v>
      </c>
      <c r="B67" s="29">
        <f>GEOMEAN(1/B64,1/B65,1/B66)*0.134576874605326</f>
        <v>96.6334683113459</v>
      </c>
      <c r="C67" s="29">
        <f>GEOMEAN(1/C64,1/C65,1/C66)*0.134576874605326</f>
        <v>96.23559025156436</v>
      </c>
      <c r="D67" s="29">
        <f>GEOMEAN(1/D64,1/D65,1/D66)*0.134576874605326</f>
        <v>98.71886719654776</v>
      </c>
      <c r="E67" s="29">
        <f>GEOMEAN(1/E64,1/E65,1/E66)*0.134576874605326</f>
        <v>100.00000000000011</v>
      </c>
      <c r="F67" s="29">
        <f>GEOMEAN(1/F64,1/F65,1/F66)*0.134576874605326</f>
        <v>105.41703484294716</v>
      </c>
    </row>
    <row r="68" spans="1:6" s="18" customFormat="1" ht="20.25">
      <c r="A68" s="16" t="s">
        <v>78</v>
      </c>
      <c r="B68" s="17" t="s">
        <v>77</v>
      </c>
      <c r="C68" s="17" t="s">
        <v>77</v>
      </c>
      <c r="D68" s="17" t="s">
        <v>77</v>
      </c>
      <c r="E68" s="17" t="s">
        <v>77</v>
      </c>
      <c r="F68" s="17" t="s">
        <v>77</v>
      </c>
    </row>
    <row r="69" spans="1:6" s="18" customFormat="1" ht="15.75">
      <c r="A69" s="19" t="s">
        <v>45</v>
      </c>
      <c r="B69" s="20">
        <v>0.0008449074074074075</v>
      </c>
      <c r="C69" s="20">
        <v>0.0008101851851851852</v>
      </c>
      <c r="D69" s="20">
        <v>0.000775462962962963</v>
      </c>
      <c r="E69" s="20">
        <v>0.0008101851851851852</v>
      </c>
      <c r="F69" s="20">
        <v>0.000775462962962963</v>
      </c>
    </row>
    <row r="70" spans="1:6" s="18" customFormat="1" ht="15.75">
      <c r="A70" s="19" t="s">
        <v>46</v>
      </c>
      <c r="B70" s="20">
        <v>0.0014467592592592594</v>
      </c>
      <c r="C70" s="20">
        <v>0.0014467592592592594</v>
      </c>
      <c r="D70" s="20">
        <v>0.001261574074074074</v>
      </c>
      <c r="E70" s="20">
        <v>0.0014467592592592594</v>
      </c>
      <c r="F70" s="20">
        <v>0.0012731481481481483</v>
      </c>
    </row>
    <row r="71" spans="1:6" s="18" customFormat="1" ht="15.75">
      <c r="A71" s="19" t="s">
        <v>47</v>
      </c>
      <c r="B71" s="20">
        <v>0.0015856481481481479</v>
      </c>
      <c r="C71" s="20">
        <v>0.0015625</v>
      </c>
      <c r="D71" s="20">
        <v>0.0013773148148148147</v>
      </c>
      <c r="E71" s="20">
        <v>0.0015625</v>
      </c>
      <c r="F71" s="20">
        <v>0.001400462962962963</v>
      </c>
    </row>
    <row r="72" spans="1:6" s="18" customFormat="1" ht="15.75">
      <c r="A72" s="19" t="s">
        <v>48</v>
      </c>
      <c r="B72" s="20">
        <v>0.003298611111111111</v>
      </c>
      <c r="C72" s="20">
        <v>0.0025694444444444445</v>
      </c>
      <c r="D72" s="20">
        <v>0.002372685185185185</v>
      </c>
      <c r="E72" s="20">
        <v>0.0025694444444444445</v>
      </c>
      <c r="F72" s="20">
        <v>0.0024305555555555556</v>
      </c>
    </row>
    <row r="73" spans="1:6" s="18" customFormat="1" ht="15.75">
      <c r="A73" s="19" t="s">
        <v>61</v>
      </c>
      <c r="B73" s="20">
        <v>0.0036574074074074074</v>
      </c>
      <c r="C73" s="20">
        <v>0.004212962962962963</v>
      </c>
      <c r="D73" s="20">
        <v>0.0038541666666666668</v>
      </c>
      <c r="E73" s="20">
        <v>0.004236111111111111</v>
      </c>
      <c r="F73" s="20">
        <v>0.003935185185185186</v>
      </c>
    </row>
    <row r="74" spans="1:6" s="18" customFormat="1" ht="15.75">
      <c r="A74" s="19" t="s">
        <v>62</v>
      </c>
      <c r="B74" s="20">
        <v>0.0009375</v>
      </c>
      <c r="C74" s="20">
        <v>0.0009606481481481481</v>
      </c>
      <c r="D74" s="20">
        <v>0.0008912037037037036</v>
      </c>
      <c r="E74" s="20">
        <v>0.0008333333333333334</v>
      </c>
      <c r="F74" s="20">
        <v>0.000798611111111111</v>
      </c>
    </row>
    <row r="75" spans="1:6" s="18" customFormat="1" ht="15.75">
      <c r="A75" s="19" t="s">
        <v>63</v>
      </c>
      <c r="B75" s="20">
        <v>0.0018981481481481482</v>
      </c>
      <c r="C75" s="20">
        <v>0.003472222222222222</v>
      </c>
      <c r="D75" s="20">
        <v>0.003194444444444444</v>
      </c>
      <c r="E75" s="20">
        <v>0.0017939814814814815</v>
      </c>
      <c r="F75" s="20">
        <v>0.0016782407407407406</v>
      </c>
    </row>
    <row r="76" spans="1:6" s="18" customFormat="1" ht="15.75">
      <c r="A76" s="19" t="s">
        <v>64</v>
      </c>
      <c r="B76" s="20">
        <v>0.0067476851851851856</v>
      </c>
      <c r="C76" s="20">
        <v>0.005335648148148148</v>
      </c>
      <c r="D76" s="20">
        <v>0.004884259259259259</v>
      </c>
      <c r="E76" s="20">
        <v>0.005335648148148148</v>
      </c>
      <c r="F76" s="20">
        <v>0.004895833333333333</v>
      </c>
    </row>
    <row r="77" spans="1:6" s="30" customFormat="1" ht="15.75">
      <c r="A77" s="28" t="s">
        <v>65</v>
      </c>
      <c r="B77" s="29">
        <f>GEOMEAN(1/B69,1/B70,1/B71,1/B72,1/B73,1/B74,1/B75,1/B76)*0.188442511044874</f>
        <v>93.13915094527711</v>
      </c>
      <c r="C77" s="29">
        <f>GEOMEAN(1/C69,1/C70,1/C71,1/C72,1/C73,1/C74,1/C75,1/C76)*0.188442511044874</f>
        <v>90.51708689862042</v>
      </c>
      <c r="D77" s="29">
        <f>GEOMEAN(1/D69,1/D70,1/D71,1/D72,1/D73,1/D74,1/D75,1/D76)*0.188442511044874</f>
        <v>99.0712855228718</v>
      </c>
      <c r="E77" s="29">
        <f>GEOMEAN(1/E69,1/E70,1/E71,1/E72,1/E73,1/E74,1/E75,1/E76)*0.188442511044874</f>
        <v>99.9999999999998</v>
      </c>
      <c r="F77" s="29">
        <f>GEOMEAN(1/F69,1/F70,1/F71,1/F72,1/F73,1/F74,1/F75,1/F76)*0.188442511044874</f>
        <v>107.86463019826286</v>
      </c>
    </row>
    <row r="78" spans="1:6" s="3" customFormat="1" ht="20.25">
      <c r="A78" s="2" t="s">
        <v>72</v>
      </c>
      <c r="B78" s="12" t="s">
        <v>77</v>
      </c>
      <c r="C78" s="12" t="s">
        <v>77</v>
      </c>
      <c r="D78" s="12" t="s">
        <v>77</v>
      </c>
      <c r="E78" s="12" t="s">
        <v>77</v>
      </c>
      <c r="F78" s="12" t="s">
        <v>77</v>
      </c>
    </row>
    <row r="79" spans="1:6" s="3" customFormat="1" ht="15.75">
      <c r="A79" s="4" t="s">
        <v>49</v>
      </c>
      <c r="B79" s="32">
        <v>116</v>
      </c>
      <c r="C79" s="32">
        <v>113</v>
      </c>
      <c r="D79" s="32">
        <v>117</v>
      </c>
      <c r="E79" s="32">
        <v>122</v>
      </c>
      <c r="F79" s="32">
        <v>118</v>
      </c>
    </row>
    <row r="80" spans="1:6" s="3" customFormat="1" ht="15.75">
      <c r="A80" s="4" t="s">
        <v>50</v>
      </c>
      <c r="B80" s="32">
        <v>55</v>
      </c>
      <c r="C80" s="32">
        <v>57</v>
      </c>
      <c r="D80" s="32">
        <v>57</v>
      </c>
      <c r="E80" s="32">
        <v>57</v>
      </c>
      <c r="F80" s="32">
        <v>57</v>
      </c>
    </row>
    <row r="81" spans="1:6" s="3" customFormat="1" ht="15.75">
      <c r="A81" s="4" t="s">
        <v>51</v>
      </c>
      <c r="B81" s="32">
        <v>46</v>
      </c>
      <c r="C81" s="32">
        <v>50</v>
      </c>
      <c r="D81" s="32">
        <v>50</v>
      </c>
      <c r="E81" s="32">
        <v>51</v>
      </c>
      <c r="F81" s="32">
        <v>51</v>
      </c>
    </row>
    <row r="82" spans="1:6" s="3" customFormat="1" ht="15.75">
      <c r="A82" s="4" t="s">
        <v>52</v>
      </c>
      <c r="B82" s="8">
        <v>19.5</v>
      </c>
      <c r="C82" s="8">
        <v>19.55</v>
      </c>
      <c r="D82" s="8">
        <v>21</v>
      </c>
      <c r="E82" s="8">
        <v>20.49</v>
      </c>
      <c r="F82" s="8">
        <v>22.13</v>
      </c>
    </row>
    <row r="83" spans="1:6" s="3" customFormat="1" ht="15.75">
      <c r="A83" s="4" t="s">
        <v>53</v>
      </c>
      <c r="B83" s="32">
        <v>112</v>
      </c>
      <c r="C83" s="32">
        <v>116</v>
      </c>
      <c r="D83" s="32">
        <v>120</v>
      </c>
      <c r="E83" s="32">
        <v>120</v>
      </c>
      <c r="F83" s="32">
        <v>122</v>
      </c>
    </row>
    <row r="84" spans="1:6" s="3" customFormat="1" ht="15.75">
      <c r="A84" s="4" t="s">
        <v>54</v>
      </c>
      <c r="B84" s="32">
        <v>113</v>
      </c>
      <c r="C84" s="32">
        <v>84</v>
      </c>
      <c r="D84" s="32">
        <v>81</v>
      </c>
      <c r="E84" s="32">
        <v>106</v>
      </c>
      <c r="F84" s="32">
        <v>113</v>
      </c>
    </row>
    <row r="85" spans="1:6" s="3" customFormat="1" ht="15.75">
      <c r="A85" s="4" t="s">
        <v>55</v>
      </c>
      <c r="B85" s="32">
        <v>45</v>
      </c>
      <c r="C85" s="32">
        <v>44</v>
      </c>
      <c r="D85" s="32">
        <v>48</v>
      </c>
      <c r="E85" s="32">
        <v>49</v>
      </c>
      <c r="F85" s="32">
        <v>54</v>
      </c>
    </row>
    <row r="86" spans="1:6" s="30" customFormat="1" ht="15.75">
      <c r="A86" s="28" t="s">
        <v>65</v>
      </c>
      <c r="B86" s="29">
        <f>GEOMEAN(B79,B80,B81,B82,B83,B84,B85)*1.55595027082919</f>
        <v>95.40795435244985</v>
      </c>
      <c r="C86" s="29">
        <f>GEOMEAN(C79,C80,C81,C82,C83,C84,C85)*1.55595027082919</f>
        <v>92.87311253883534</v>
      </c>
      <c r="D86" s="29">
        <f>GEOMEAN(D79,D80,D81,D82,D83,D84,D85)*1.55595027082919</f>
        <v>95.44045496339507</v>
      </c>
      <c r="E86" s="29">
        <f>GEOMEAN(E79,E80,E81,E82,E83,E84,E85)*1.55595027082919</f>
        <v>99.99999999999993</v>
      </c>
      <c r="F86" s="29">
        <f>GEOMEAN(F79,F80,F81,F82,F83,F84,F85)*1.55595027082919</f>
        <v>103.21197008275179</v>
      </c>
    </row>
    <row r="87" spans="1:6" s="18" customFormat="1" ht="20.25">
      <c r="A87" s="16" t="s">
        <v>73</v>
      </c>
      <c r="B87" s="17" t="s">
        <v>77</v>
      </c>
      <c r="C87" s="17" t="s">
        <v>77</v>
      </c>
      <c r="D87" s="17" t="s">
        <v>77</v>
      </c>
      <c r="E87" s="17" t="s">
        <v>77</v>
      </c>
      <c r="F87" s="17" t="s">
        <v>77</v>
      </c>
    </row>
    <row r="88" spans="1:6" s="18" customFormat="1" ht="15.75">
      <c r="A88" s="19" t="s">
        <v>56</v>
      </c>
      <c r="B88" s="20">
        <v>0.008425925925925925</v>
      </c>
      <c r="C88" s="20">
        <v>0.006435185185185186</v>
      </c>
      <c r="D88" s="20">
        <v>0.005509259259259259</v>
      </c>
      <c r="E88" s="20">
        <v>0.0059722222222222225</v>
      </c>
      <c r="F88" s="20">
        <v>0.00568287037037037</v>
      </c>
    </row>
    <row r="89" spans="1:6" s="18" customFormat="1" ht="15.75">
      <c r="A89" s="19" t="s">
        <v>57</v>
      </c>
      <c r="B89" s="20">
        <v>0.01568287037037037</v>
      </c>
      <c r="C89" s="20">
        <v>0.013541666666666667</v>
      </c>
      <c r="D89" s="20">
        <v>0.011863425925925925</v>
      </c>
      <c r="E89" s="20">
        <v>0.013530092592592594</v>
      </c>
      <c r="F89" s="20">
        <v>0.011979166666666666</v>
      </c>
    </row>
    <row r="90" spans="1:6" s="18" customFormat="1" ht="15.75">
      <c r="A90" s="19" t="s">
        <v>58</v>
      </c>
      <c r="B90" s="22">
        <v>31329</v>
      </c>
      <c r="C90" s="22">
        <v>51254</v>
      </c>
      <c r="D90" s="22">
        <v>46110</v>
      </c>
      <c r="E90" s="22">
        <v>26398</v>
      </c>
      <c r="F90" s="22">
        <v>24068</v>
      </c>
    </row>
    <row r="91" spans="1:6" s="18" customFormat="1" ht="15.75">
      <c r="A91" s="19" t="s">
        <v>59</v>
      </c>
      <c r="B91" s="20">
        <v>0.028402777777777777</v>
      </c>
      <c r="C91" s="20">
        <v>0.025879629629629627</v>
      </c>
      <c r="D91" s="20">
        <v>0.024525462962962968</v>
      </c>
      <c r="E91" s="20">
        <v>0.025810185185185183</v>
      </c>
      <c r="F91" s="20">
        <v>0.024756944444444443</v>
      </c>
    </row>
    <row r="92" spans="1:6" s="18" customFormat="1" ht="15.75">
      <c r="A92" s="19" t="s">
        <v>60</v>
      </c>
      <c r="B92" s="20">
        <v>0.017604166666666667</v>
      </c>
      <c r="C92" s="20">
        <v>0.014710648148148148</v>
      </c>
      <c r="D92" s="20">
        <v>0.013854166666666666</v>
      </c>
      <c r="E92" s="20">
        <v>0.014710648148148148</v>
      </c>
      <c r="F92" s="20">
        <v>0.01400462962962963</v>
      </c>
    </row>
    <row r="93" spans="1:6" s="30" customFormat="1" ht="15.75">
      <c r="A93" s="28" t="s">
        <v>65</v>
      </c>
      <c r="B93" s="29">
        <f>GEOMEAN(1/B88,1/B89,1/B90,1/B91,1/B92)*24.0816442378349</f>
        <v>82.88824306595265</v>
      </c>
      <c r="C93" s="29">
        <f>GEOMEAN(1/C88,1/C89,1/C90,1/C91,1/C92)*24.0816442378349</f>
        <v>86.21363899874726</v>
      </c>
      <c r="D93" s="29">
        <f>GEOMEAN(1/D88,1/D89,1/D90,1/D91,1/D92)*24.0816442378349</f>
        <v>95.41725549225151</v>
      </c>
      <c r="E93" s="29">
        <f>GEOMEAN(1/E88,1/E89,1/E90,1/E91,1/E92)*24.0816442378349</f>
        <v>100.00000000000003</v>
      </c>
      <c r="F93" s="29">
        <f>GEOMEAN(1/F88,1/F89,1/F90,1/F91,1/F92)*24.0816442378349</f>
        <v>107.35086056603396</v>
      </c>
    </row>
    <row r="94" spans="1:6" s="13" customFormat="1" ht="33">
      <c r="A94" s="13" t="s">
        <v>89</v>
      </c>
      <c r="B94" s="25">
        <f>AVERAGE(B67,B77,B86,B93)</f>
        <v>92.01720416875636</v>
      </c>
      <c r="C94" s="25">
        <f>AVERAGE(C67,C77,C86,C93)</f>
        <v>91.45985717194185</v>
      </c>
      <c r="D94" s="25">
        <f>AVERAGE(D67,D77,D86,D93)</f>
        <v>97.16196579376653</v>
      </c>
      <c r="E94" s="25">
        <f>AVERAGE(E67,E77,E86,E93)</f>
        <v>99.99999999999997</v>
      </c>
      <c r="F94" s="25">
        <f>AVERAGE(F67,F77,F86,F93)</f>
        <v>105.96112392249896</v>
      </c>
    </row>
    <row r="95" spans="1:6" s="26" customFormat="1" ht="33">
      <c r="A95" s="26" t="s">
        <v>90</v>
      </c>
      <c r="B95" s="27">
        <f>AVERAGE(B61,B94)</f>
        <v>90.84163692709768</v>
      </c>
      <c r="C95" s="27">
        <f>AVERAGE(C61,C94)</f>
        <v>90.69610231384624</v>
      </c>
      <c r="D95" s="27">
        <f>AVERAGE(D61,D94)</f>
        <v>96.39772383448636</v>
      </c>
      <c r="E95" s="27">
        <f>AVERAGE(E61,E94)</f>
        <v>99.99999999999996</v>
      </c>
      <c r="F95" s="27">
        <f>AVERAGE(F61,F94)</f>
        <v>106.12673968184049</v>
      </c>
    </row>
    <row r="96" spans="1:6" s="3" customFormat="1" ht="20.25">
      <c r="A96" s="2" t="s">
        <v>82</v>
      </c>
      <c r="B96" s="12" t="s">
        <v>77</v>
      </c>
      <c r="C96" s="12" t="s">
        <v>77</v>
      </c>
      <c r="D96" s="12" t="s">
        <v>77</v>
      </c>
      <c r="E96" s="12" t="s">
        <v>77</v>
      </c>
      <c r="F96" s="12" t="s">
        <v>77</v>
      </c>
    </row>
    <row r="97" spans="1:6" s="3" customFormat="1" ht="15.75">
      <c r="A97" s="4" t="s">
        <v>83</v>
      </c>
      <c r="B97" s="12" t="s">
        <v>77</v>
      </c>
      <c r="C97" s="12" t="s">
        <v>77</v>
      </c>
      <c r="D97" s="12" t="s">
        <v>77</v>
      </c>
      <c r="E97" s="12" t="s">
        <v>77</v>
      </c>
      <c r="F97" s="12" t="s">
        <v>77</v>
      </c>
    </row>
    <row r="98" spans="1:6" s="3" customFormat="1" ht="12.75">
      <c r="A98" s="3" t="s">
        <v>84</v>
      </c>
      <c r="B98" s="23">
        <v>87.1</v>
      </c>
      <c r="C98" s="23">
        <v>33.1</v>
      </c>
      <c r="D98" s="23">
        <v>7</v>
      </c>
      <c r="E98" s="23">
        <v>33.6</v>
      </c>
      <c r="F98" s="23">
        <v>18.4</v>
      </c>
    </row>
    <row r="99" spans="1:6" s="3" customFormat="1" ht="12.75">
      <c r="A99" s="3" t="s">
        <v>85</v>
      </c>
      <c r="B99" s="23">
        <v>12.17</v>
      </c>
      <c r="C99" s="23">
        <v>12.28</v>
      </c>
      <c r="D99" s="23">
        <v>12.32</v>
      </c>
      <c r="E99" s="23">
        <v>12.29</v>
      </c>
      <c r="F99" s="23">
        <v>12.32</v>
      </c>
    </row>
    <row r="100" spans="1:6" s="28" customFormat="1" ht="15.75">
      <c r="A100" s="28" t="s">
        <v>87</v>
      </c>
      <c r="B100" s="31">
        <f>B98*0.001/0.025*B99</f>
        <v>42.400279999999995</v>
      </c>
      <c r="C100" s="31">
        <f>C98*0.001/0.025*C99</f>
        <v>16.25872</v>
      </c>
      <c r="D100" s="31">
        <f>D98*0.001/0.025*D99</f>
        <v>3.4495999999999998</v>
      </c>
      <c r="E100" s="31">
        <f>E98*0.001/0.025*E99</f>
        <v>16.51776</v>
      </c>
      <c r="F100" s="31">
        <f>F98*0.001/0.025*F99</f>
        <v>9.06752</v>
      </c>
    </row>
    <row r="101" spans="1:6" s="3" customFormat="1" ht="15.75">
      <c r="A101" s="4" t="s">
        <v>86</v>
      </c>
      <c r="B101" s="12" t="s">
        <v>77</v>
      </c>
      <c r="C101" s="12" t="s">
        <v>77</v>
      </c>
      <c r="D101" s="12" t="s">
        <v>77</v>
      </c>
      <c r="E101" s="12" t="s">
        <v>77</v>
      </c>
      <c r="F101" s="12" t="s">
        <v>77</v>
      </c>
    </row>
    <row r="102" spans="1:6" s="3" customFormat="1" ht="12.75">
      <c r="A102" s="3" t="s">
        <v>84</v>
      </c>
      <c r="B102" s="23">
        <v>274.6</v>
      </c>
      <c r="C102" s="23">
        <v>82.8</v>
      </c>
      <c r="D102" s="23">
        <v>38.8</v>
      </c>
      <c r="E102" s="23">
        <v>137.4</v>
      </c>
      <c r="F102" s="23">
        <v>87.6</v>
      </c>
    </row>
    <row r="103" spans="1:6" s="3" customFormat="1" ht="12.75">
      <c r="A103" s="3" t="s">
        <v>85</v>
      </c>
      <c r="B103" s="23">
        <v>11.83</v>
      </c>
      <c r="C103" s="23">
        <v>12.19</v>
      </c>
      <c r="D103" s="23">
        <v>12.26</v>
      </c>
      <c r="E103" s="23">
        <v>12.1</v>
      </c>
      <c r="F103" s="23">
        <v>12.18</v>
      </c>
    </row>
    <row r="104" spans="1:6" s="28" customFormat="1" ht="15.75">
      <c r="A104" s="28" t="s">
        <v>87</v>
      </c>
      <c r="B104" s="31">
        <f>B102*0.001/0.025*B103</f>
        <v>129.94072</v>
      </c>
      <c r="C104" s="31">
        <f>C102*0.001/0.025*C103</f>
        <v>40.373279999999994</v>
      </c>
      <c r="D104" s="31">
        <f>D102*0.001/0.025*D103</f>
        <v>19.02752</v>
      </c>
      <c r="E104" s="31">
        <f>E102*0.001/0.025*E103</f>
        <v>66.5016</v>
      </c>
      <c r="F104" s="31">
        <f>F102*0.001/0.025*F103</f>
        <v>42.67871999999999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Arkansas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2008-04-30T11:47:53Z</dcterms:created>
  <dcterms:modified xsi:type="dcterms:W3CDTF">2008-05-21T10:13:51Z</dcterms:modified>
  <cp:category/>
  <cp:version/>
  <cp:contentType/>
  <cp:contentStatus/>
</cp:coreProperties>
</file>